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新开" sheetId="2" r:id="rId1"/>
    <sheet name="Sheet1" sheetId="1" r:id="rId2"/>
  </sheets>
  <definedNames>
    <definedName name="_xlnm._FilterDatabase" localSheetId="0" hidden="1">新开!$E$1:$Q$134</definedName>
    <definedName name="_xlnm.Print_Area" localSheetId="0">新开!$E$1:$Q$134</definedName>
    <definedName name="_xlnm.Print_Titles" localSheetId="0">新开!$E:$O,新开!$4:$4</definedName>
  </definedNames>
  <calcPr calcId="144525"/>
</workbook>
</file>

<file path=xl/sharedStrings.xml><?xml version="1.0" encoding="utf-8"?>
<sst xmlns="http://schemas.openxmlformats.org/spreadsheetml/2006/main" count="600">
  <si>
    <t>附件1</t>
  </si>
  <si>
    <t>—</t>
  </si>
  <si>
    <t>2019年第三批自治区层面统筹推进（新开工）重大项目进度目标责任表</t>
  </si>
  <si>
    <t>金额单位：万元</t>
  </si>
  <si>
    <t>属地</t>
  </si>
  <si>
    <t>行业</t>
  </si>
  <si>
    <t>序号</t>
  </si>
  <si>
    <t>项目名称</t>
  </si>
  <si>
    <t>主要建设内容及规模</t>
  </si>
  <si>
    <t>建设起止年限</t>
  </si>
  <si>
    <t>资金来源</t>
  </si>
  <si>
    <t>总投资</t>
  </si>
  <si>
    <t>2019年计划投资</t>
  </si>
  <si>
    <t>截至2019年6月底前期工作完成情况</t>
  </si>
  <si>
    <t>2019年工程形象进度目标</t>
  </si>
  <si>
    <t>计划开工月份</t>
  </si>
  <si>
    <t>项目业主</t>
  </si>
  <si>
    <t>责任单位</t>
  </si>
  <si>
    <t>责任人</t>
  </si>
  <si>
    <t>合计</t>
  </si>
  <si>
    <t>一、基础设施项目</t>
  </si>
  <si>
    <t>(一)交通</t>
  </si>
  <si>
    <t>1.其他交通设施</t>
  </si>
  <si>
    <t>贺州</t>
  </si>
  <si>
    <t>其他交通设施</t>
  </si>
  <si>
    <t>富川县富阳至朝东公路建设项目（项目代码：2017-451123-48-01-007161）</t>
  </si>
  <si>
    <t>二级公路，全长31.9公里，设计时速60公里∕小时</t>
  </si>
  <si>
    <t>2019—2020年</t>
  </si>
  <si>
    <t>财政拨款
银行贷款</t>
  </si>
  <si>
    <t>已完成可研批复、规划选址、环评报告、水土保持、用地预审、占用林地等批复</t>
  </si>
  <si>
    <t>开工建设</t>
  </si>
  <si>
    <t>12月</t>
  </si>
  <si>
    <t>富川瑶族自治县交通运输局</t>
  </si>
  <si>
    <t>贺州市人民政府</t>
  </si>
  <si>
    <t>林  冠</t>
  </si>
  <si>
    <t>城北经葛坡至福利二级公路（项目代码：2017-451123-48-01-026108）</t>
  </si>
  <si>
    <t>二级公路，全长20.5公里，设计时速60公里∕小时，路基宽度为12米</t>
  </si>
  <si>
    <t>2019—2021年</t>
  </si>
  <si>
    <t>财政拨款
银行贷款
业主自筹</t>
  </si>
  <si>
    <t>已完成可研批复、规划选址、环评报告、水土保持已批复，用地预审已批复，占用林地待批复</t>
  </si>
  <si>
    <t>完成城北至葛坡路段清表跟涵洞工程</t>
  </si>
  <si>
    <t>10月</t>
  </si>
  <si>
    <t>河池</t>
  </si>
  <si>
    <t>河池市金城江区六甲至拔贡旅游二级道路
（项目代码：2017-451202-91-01-037929）</t>
  </si>
  <si>
    <t>二级公路，道路全长10.6公里</t>
  </si>
  <si>
    <t>财政拨款</t>
  </si>
  <si>
    <t>完成立项、规划选址、环评、可研批复、施工图设计、招投标</t>
  </si>
  <si>
    <t>道路基础完成30%</t>
  </si>
  <si>
    <t>8月</t>
  </si>
  <si>
    <t>河池市金城江区公路管理所</t>
  </si>
  <si>
    <t>河池市人民政府</t>
  </si>
  <si>
    <t>唐云舒</t>
  </si>
  <si>
    <t>（二）水利</t>
  </si>
  <si>
    <t>1.防洪工程</t>
  </si>
  <si>
    <t>百色</t>
  </si>
  <si>
    <t>防洪工程</t>
  </si>
  <si>
    <t>平果县右江两岸防洪护岸一期工程建设项目总承包（EPC）工程（项目代码：2018-451023-78-01-037764）</t>
  </si>
  <si>
    <t>新建道路13.57公里，建设道路工程8条，配套建设基础设施及绿化亮化等</t>
  </si>
  <si>
    <t>财政拨款银行贷款
业主自筹</t>
  </si>
  <si>
    <t>已完成立项、可研、用地预审、用地规划许可、工程规划许可、施工许可等批复</t>
  </si>
  <si>
    <t>实现清表，施工路基工程、涵洞等</t>
  </si>
  <si>
    <t>广西平果县城市建设投资有限责任公司</t>
  </si>
  <si>
    <t>百色市人民政府</t>
  </si>
  <si>
    <t>周异决</t>
  </si>
  <si>
    <t>（三）市政基础设施</t>
  </si>
  <si>
    <t>1.道路及桥梁</t>
  </si>
  <si>
    <t>柳州</t>
  </si>
  <si>
    <t>道路及桥梁</t>
  </si>
  <si>
    <t>柳州市北部生态新区骨干路网四期工程（项目代码：2018-450212-48-01-008167，2018-450205-48-01-000079，2018-450212-48-01-030846，2018-450212-48-01-030844）</t>
  </si>
  <si>
    <t>新区骨干路网，道路总长约20.6公里，包含新园路延长线（一期）、滨江路南段工程（一期）、石碑坪工业园南侧道路（一期）、石碑坪工业园基础设施工程(二期)</t>
  </si>
  <si>
    <t>2019—2022年</t>
  </si>
  <si>
    <t>银行贷款
业主自筹</t>
  </si>
  <si>
    <t>新园路延长线（一期）、滨江路南段工程（一期）、石碑坪工业园南侧道路（一期）已完成建议书和方案设计批复，石碑坪工业园基础设施工程(二期) 已完成可研和方案设计批复</t>
  </si>
  <si>
    <t>完成前期工作，开工建设</t>
  </si>
  <si>
    <t>广西柳州市北城投资开发集团有限公司</t>
  </si>
  <si>
    <t>柳州市人民政府</t>
  </si>
  <si>
    <t>吴  炜</t>
  </si>
  <si>
    <t>柳州市柳东新区江滨居住生活区路网安泰路工程
（项目代码：2017-450211-48-01-008993）</t>
  </si>
  <si>
    <t>市政道路全长3.2公里，红线宽45米，双向6车道，计速度60公里/小时</t>
  </si>
  <si>
    <t>已完成立项、规划选址、环评、用地预审、可研报告、初步设计等批复，已完成施工图设计和施工单位招标</t>
  </si>
  <si>
    <t>完成全线路基施工，完成隧道左右洞身250米开挖及200米二衬施工</t>
  </si>
  <si>
    <t>7月</t>
  </si>
  <si>
    <t>广西柳州市东城投资开发集团有限公司</t>
  </si>
  <si>
    <t>柳州市柳东新区安和路北段（原江滨居住生活区路网横五路）工程（项目代码：2018-450211-48-01-005900）</t>
  </si>
  <si>
    <t>市政道路全长约1523米，红线宽30米，设计速度30公里/小时，双向4车道</t>
  </si>
  <si>
    <t>已完成立项、规划选址、环评报告、用地预审、可研报告、初步设计等批复</t>
  </si>
  <si>
    <t>10月开工，年底道路完成1000米水稳层施工</t>
  </si>
  <si>
    <t>柳州市柳东新区南庆路网工程
（项目代码：2018-450211-48-01-000227、2018-450211-48-01-003035、2018-450211-48-01-003034、2018-450211-48-01-002918、
2018-450211-48-01-003033）</t>
  </si>
  <si>
    <t>市政道路，路网全长5916米，包含5条道路，分别为：南庆支三路、南庆支二路、南庆支一路、环山路、九庆路</t>
  </si>
  <si>
    <t>已完成立项、规划选址、环评、用地预审、可研报告、初步设计等批复</t>
  </si>
  <si>
    <t>完成3000米道路水稳层施工</t>
  </si>
  <si>
    <t>平果县产城融合一体化项目（一期）—平果县那劳大桥工程及路网建设项目工程（项目代码：2019-451023-47-01-003584）</t>
  </si>
  <si>
    <t>新建桥长372米，农产品物流园路网道路1.2公里，新建道路1.7公里，道路宽度40米</t>
  </si>
  <si>
    <t>银行贷款业主自筹</t>
  </si>
  <si>
    <t>完成那劳大桥引道路基工程，开展承台基础施工</t>
  </si>
  <si>
    <t>平果县马头镇驮金农村路网改造及建设工程总承包（EPC）工程（项目代码：2018-451023-54-01-037765）</t>
  </si>
  <si>
    <t>新建农村路网4.8公里；改造路面里程18.2公里等配套设施</t>
  </si>
  <si>
    <t>驮湾三十米路、纵二路和横一路开工建设</t>
  </si>
  <si>
    <t>广西平果开发投资集团有限责任公司</t>
  </si>
  <si>
    <t>富川县环城西路道路工程
（项目代码：2018-451123-78-01-016307）</t>
  </si>
  <si>
    <t>城市主干路，在原12米宽二级路基础上按40米城市市政道路扩建，道路全长3350米、红线宽40米，双向六车道，设计时速60公里/小时</t>
  </si>
  <si>
    <t>已完成立项、规划选址、环评备案、用地预审、占用林地等批复</t>
  </si>
  <si>
    <t>完成三通一平，工程形象进度完成5%</t>
  </si>
  <si>
    <t>富川瑶族自治县住房和城乡建设局</t>
  </si>
  <si>
    <t>罗城仫佬大道建设项目（2016-451225-48-01-010852）</t>
  </si>
  <si>
    <t>位于县城区城西新区内，呈西东走向，起点位于坝心村与G242相接，终于创业大道交叉路口，全长3500米，红线宽度30米</t>
  </si>
  <si>
    <t>完成立项、可研、环评、林地意见、地勘、初步设计评审等前期工作，由于项目更改规模，立项、可研、环评工作正在修改当中</t>
  </si>
  <si>
    <t>完成必要的前期工作，年度前开工建设，进场施工开展三通一平</t>
  </si>
  <si>
    <t>罗城住房城乡建设局</t>
  </si>
  <si>
    <t>2.其他市政基础设施</t>
  </si>
  <si>
    <t>其他市政基础设施</t>
  </si>
  <si>
    <t>北部生态新区沙塘片区生态修复一期工程（项目代码：2017-450205-48-01-015311，2017-450205-48-01-015310，2017-450205-48-01-034337，2017-450205-48-01-015312，2017-450205-48-01-034338，2017-450200-48-01-026434，2018-450212-48-01-007129，2017-450205-48-01-038007）</t>
  </si>
  <si>
    <t>新区景观提升项目，包含江湾大道（滨江路至北进路、三合大道（滨江路至双沙路)、三合大道东段（双沙路至北进路）、古灵大道（滨江路至双沙路）、古灵大道东段（G209至北进路）、柳州市沙塘至沙埔道路、柳长路（北环高速—杨柳路）、柳长路北段（北外环-北环高速）</t>
  </si>
  <si>
    <t>均已完成项目建议书批复，正在进行方案设计</t>
  </si>
  <si>
    <t>柳东新区山体生态提升工程（一期）（项目代码：2017-450211-78-01-016041  2017-450211-78-01-016043  2017-450211-78-01-016040）</t>
  </si>
  <si>
    <t>总占地面积1971.45亩，建设景观工程、绿化工程、建筑工程、给排水、电气工程及其他附属设施等</t>
  </si>
  <si>
    <t>业主自筹</t>
  </si>
  <si>
    <t>完成规划选址、绿化方案审查，开展施工图设计</t>
  </si>
  <si>
    <t>开工建设，进度完成30%</t>
  </si>
  <si>
    <t>凤山古镇周边设施及旅游配套项目（项目代码：2018-450222-48-01-007978，2018-450222-50-01-006494）</t>
  </si>
  <si>
    <t>扩建为城市主干道,路幅宽度40米，全长1145米，建设停车场及管理用房等配套设施</t>
  </si>
  <si>
    <t>已完成用地预审、初步设计、施工图审查等批复，正在办理施工许可证</t>
  </si>
  <si>
    <t>K0+484～K0+480完成路基施工，完成公厕建设</t>
  </si>
  <si>
    <t>广西柳城盛迦旅游文化开发有限责任公司</t>
  </si>
  <si>
    <t>贵港</t>
  </si>
  <si>
    <t>平南县工业园区大成工业园基础设施建设（一期）项目
（项目代码：2019-450821-54-01-010383）</t>
  </si>
  <si>
    <t>建设工业园大成园区第一支线道路（一期）、大成园区第二支线道路（一期）、大成园区进园四路（一期）和大成园区进园一路（一期），线路全长共约5615米、红线宽度24米</t>
  </si>
  <si>
    <t>已完成立项、规划选址、可研等批复，环评报告、水土保持上报待批复</t>
  </si>
  <si>
    <t>完成场地三通一平，部分路基开工建设</t>
  </si>
  <si>
    <t>平南县工业园区管理委员会</t>
  </si>
  <si>
    <t>贵港市人民政府</t>
  </si>
  <si>
    <t>农  融</t>
  </si>
  <si>
    <t>贵港市港南区桥圩“温暖小镇”PPP项目（项目代码：2018-450803-93-01-013587）</t>
  </si>
  <si>
    <t>主要包括G324沿街两侧6590米街道绿化亮化工程、1560米沿线骑楼老街建筑风貌改造等基础设施类项目；桥圩工贸科技创业园113283平方米配套给水、电力管线、交通、绿化工程等产业服务类项目；猪奀江河道清淤57450立方米，建设生态驳岸19800平方米等生态宜居类项目</t>
  </si>
  <si>
    <t>业主自筹
财政拨款</t>
  </si>
  <si>
    <t>已完成立项、可研等批复，已编制环评初稿</t>
  </si>
  <si>
    <t>取得项目环评、初步设计批复等，进场开工建设</t>
  </si>
  <si>
    <t>贵港市港南区桥圩镇人民政府</t>
  </si>
  <si>
    <t>贺州市城东片区城市品质提升改造项目（项目代码：2019-451102-48-01-002863）</t>
  </si>
  <si>
    <t>对城东片区12条市政道路白改黑及人行道品质提升，改造总面积为44.5万平方米，对城东片区12条道路绿化景观品质提升，绿化面积(含人行道铺装)12.8万平方米，对桃源渠排洪河淤泥疏通及河道疏浚，并对河岸进行改造，清淤面积为2.9万平方米，河岸绿化改造面积3.9万平方米等基础设施建设</t>
  </si>
  <si>
    <t>2019—
2021年</t>
  </si>
  <si>
    <t>已完成立项、环评、可研、EPC设计施工总承包招标</t>
  </si>
  <si>
    <t>完成江北中路景观改造</t>
  </si>
  <si>
    <t>贺州市城市建设投资开发有限公司</t>
  </si>
  <si>
    <t>贺州生态产业园区东岸路网（横线和纵线）基础设施项目(项目代码：2016-451119-78-01-010862）</t>
  </si>
  <si>
    <t>新建市政道路11条，道路红线宽24-36米，总长15318米</t>
  </si>
  <si>
    <t>2019—2024年</t>
  </si>
  <si>
    <t>已完成立项、选址、可研批复、水保、用地预审、林地等批复</t>
  </si>
  <si>
    <t>完成公保路等道路建设</t>
  </si>
  <si>
    <t>广西贺州天贺投资有限责任公司</t>
  </si>
  <si>
    <t>贺州生态产业园区西岸路网基础设施项目（项目代码：2016-451119-54-01-010385）</t>
  </si>
  <si>
    <t>新建市政道路14条，道路红线宽14-30米，总长22257米；凤凰山大桥742米</t>
  </si>
  <si>
    <t>2019—2025年</t>
  </si>
  <si>
    <t>完成民丰、民田等道路建设</t>
  </si>
  <si>
    <t>5月</t>
  </si>
  <si>
    <t>崇左</t>
  </si>
  <si>
    <t>凭祥市边境出口加工产业园一期工程（项目代码：2018-451481-47-01-039521）</t>
  </si>
  <si>
    <t>主要建设4栋4层标准厂房、2栋9层宿舍楼等配套基础设施，总建筑面积约136851.22平方米</t>
  </si>
  <si>
    <t>2019-2021年</t>
  </si>
  <si>
    <t xml:space="preserve">财政拨款银行贷款 </t>
  </si>
  <si>
    <t>1.立项、可研已获批复，环评已备案      2.项目已完成EPC工程总承包及监理招标</t>
  </si>
  <si>
    <t>完成1号、2号厂房</t>
  </si>
  <si>
    <t>凭祥市祥建发展有限责任公司</t>
  </si>
  <si>
    <t>崇左市人民政府</t>
  </si>
  <si>
    <t>何良军</t>
  </si>
  <si>
    <t>二、产业项目</t>
  </si>
  <si>
    <t>（一）工业</t>
  </si>
  <si>
    <t>1.电力工业</t>
  </si>
  <si>
    <t>区直</t>
  </si>
  <si>
    <t>电力工业</t>
  </si>
  <si>
    <t>广西新电力投资集团有限责任公司2019年农村电网改造升级项目</t>
  </si>
  <si>
    <t>新建及改造110千伏变电站17座，容量74.85万千伏安，110千伏线路167千米；新建及改造35千伏变电站68座，容量40.7万千伏安，35千伏线路330千米；新建及改造10千伏线路8605千米,新增及更换配变17720台，容量253.34万千伏安, 低压线路28677千米，改造户表145.45万户。</t>
  </si>
  <si>
    <t>2019-2020年</t>
  </si>
  <si>
    <t>已完成可行性研究报告编制及审查</t>
  </si>
  <si>
    <t>基本建成</t>
  </si>
  <si>
    <t>广西新电力投资集团有限责任公司</t>
  </si>
  <si>
    <t>自治区能源局</t>
  </si>
  <si>
    <t>潘 巍</t>
  </si>
  <si>
    <t>2.有色金属工业</t>
  </si>
  <si>
    <t>南宁</t>
  </si>
  <si>
    <t>有色金属工业</t>
  </si>
  <si>
    <t>高端高精铝材首台套重大短板装备及配套建设项目
（项目代码：2019-450105-32-03-001900）</t>
  </si>
  <si>
    <t>拟利用广西南南铝加工有限公司现有厂房，通过填平补齐的方式新增气垫炉、辊底式淬火炉等重大短板装备，形成年产8万吨铝合金热处理产品</t>
  </si>
  <si>
    <t>2019—2023年</t>
  </si>
  <si>
    <t>已备案，完成节能、环评报告</t>
  </si>
  <si>
    <t>完成退火炉、辊底式淬火炉等关键设备安装及调试</t>
  </si>
  <si>
    <t>6月</t>
  </si>
  <si>
    <t>广西南南铝加工有限公司</t>
  </si>
  <si>
    <t>南宁市人民政府</t>
  </si>
  <si>
    <t>周红波</t>
  </si>
  <si>
    <t>梧州</t>
  </si>
  <si>
    <t>梧州（正威）国际宝玉石文化创意产业基地（一期）项目（项目代码：2018-450408-48-03-027046）</t>
  </si>
  <si>
    <t>建设贵金属智造产业园、宝石智造产业园、智能珠宝/3D共享中心、电商设计师产业园、生活办公配套区、宝玉石梦工场、宝玉石镶嵌产业园、宝玉石表面处理产业园等配套设施，其中标准厂房约52万平方米，研发办公楼配套区约5万平方米</t>
  </si>
  <si>
    <t>完成前期工作，正在开展三通一平</t>
  </si>
  <si>
    <t>完成A区厂房主体工程建设</t>
  </si>
  <si>
    <t>广西清威实业有限公司</t>
  </si>
  <si>
    <t>梧州市人民政府</t>
  </si>
  <si>
    <t>李杰云</t>
  </si>
  <si>
    <t>防城港</t>
  </si>
  <si>
    <t>广西华昇新材料有限公司赤泥堆场项目（项目代码：2019-450602-32-03-020648）</t>
  </si>
  <si>
    <t>项目总用地面积3573.685亩，主要建设坝体、防排洪系统、赤泥堆场回水、堆场防渗、事故灰场、工业垃圾堆场及相关设施</t>
  </si>
  <si>
    <t>2019-2022年</t>
  </si>
  <si>
    <t>已备案，完成规划选址、环评报告、水土保持等批复，用地预审上报待批，占用林地材料批复</t>
  </si>
  <si>
    <t>项目主体工程开工建设</t>
  </si>
  <si>
    <t>广西华昇新材料有限公司</t>
  </si>
  <si>
    <t>防城港市人民政府</t>
  </si>
  <si>
    <t>班忠柏</t>
  </si>
  <si>
    <t>3.汽车工业</t>
  </si>
  <si>
    <t>北海</t>
  </si>
  <si>
    <t>汽车工业</t>
  </si>
  <si>
    <t>北海市年产3000辆专用汽车生产项目（项目代码：2018-450502-36-03-034787）</t>
  </si>
  <si>
    <t>建设联合厂房、冲焊厂房17000平方，年产3000辆专用汽车</t>
  </si>
  <si>
    <t>已备案，完成土地收储，完成项目建议书编制</t>
  </si>
  <si>
    <t>部分设备安装调试</t>
  </si>
  <si>
    <t>广西福达汽车有限公司</t>
  </si>
  <si>
    <t>北海市人民政府</t>
  </si>
  <si>
    <t>蔡锦军</t>
  </si>
  <si>
    <t>4.石化工业</t>
  </si>
  <si>
    <t>石化工业</t>
  </si>
  <si>
    <t>柳州市润发化工有限责任公司液体空分项目
（项目代码：2018-450222-41-03-044874）</t>
  </si>
  <si>
    <t>新建空气过滤压缩系统、空气预冷系统、分馏塔冷箱系统等设备，实现年产工业液氧33000吨/年，医用液氧14850吨/年，液氩1415吨/年，总建筑面积14949.25平方米</t>
  </si>
  <si>
    <t>已备案，完成建设用地规划许可批复</t>
  </si>
  <si>
    <t>开工建设，完成部分设备安装</t>
  </si>
  <si>
    <t>柳州市润发化工有限责任公司</t>
  </si>
  <si>
    <t>北海市48万吨/年优质钾肥项目（项目代码：2019-450512-26-03-011142）</t>
  </si>
  <si>
    <t>建设年产48万吨硫酸钾生产装置、165吨/天粉状水溶肥生产装置、165吨/年液体水溶肥生产装置、年产10万吨三聚氰胺、副产30万吨氯化铵、副产15万吨氯化铵及配套工程等</t>
  </si>
  <si>
    <t>业主自筹
银行贷款</t>
  </si>
  <si>
    <t>已备案，已签订国有出土地使用权出让合同</t>
  </si>
  <si>
    <t>完成主装置机械安装</t>
  </si>
  <si>
    <t>广西川化天禾钾肥有限责任公司</t>
  </si>
  <si>
    <t>广西恒港化工有限公司2x30万吨煤焦油深加工项目（项目代码：2019-450602-41-03-008979）</t>
  </si>
  <si>
    <t>年加工煤焦油60万吨，新建4条单条年产5万吨炭黑及炭黑调配生产线</t>
  </si>
  <si>
    <t>2019—2022</t>
  </si>
  <si>
    <t>已备案，已完成立项、规划选址等批复，目前正在进行环评、能评、安评等前期手续</t>
  </si>
  <si>
    <t>完善相关前期工作，开工建设</t>
  </si>
  <si>
    <t>11月</t>
  </si>
  <si>
    <t>广西恒港化工有限公司</t>
  </si>
  <si>
    <t>钦州</t>
  </si>
  <si>
    <t>广西新天德能源有限公司乙醇深加工项目（项目代码：2017-450700-26-03-027697）</t>
  </si>
  <si>
    <t>新建4万吨/年吡啶联合装置，包括改建原有甲醛单元（12万吨/年37%甲醛提浓为8.8万吨/年50%甲醛）、新建6万吨/年乙醛单元、新建4万吨/年吡啶合成及精制单元、新建5万吨/年乙基胺装置及相关配套设施</t>
  </si>
  <si>
    <t>业主自筹银行贷款</t>
  </si>
  <si>
    <t>已备案，已完成环评批复，取得不动产登记证</t>
  </si>
  <si>
    <t>主体工程基础实现开挖，完成部分设备安装</t>
  </si>
  <si>
    <t>广西新天德能源有限公司</t>
  </si>
  <si>
    <t>钦州市人民政府</t>
  </si>
  <si>
    <t>谭丕创</t>
  </si>
  <si>
    <t>5.食品工业</t>
  </si>
  <si>
    <t>桂林</t>
  </si>
  <si>
    <t>食品工业</t>
  </si>
  <si>
    <t>罗汉果小镇
（项目代码：2019-450313-27-03-021154）</t>
  </si>
  <si>
    <t>总建筑面积59.25万平方米，一期建设莱茵生物年产300吨罗汉果提取车间技改项目，公共脱水中心，零卡糖生产车间，展示中心，加工交易市场，5栋标准厂房、3栋人才公寓、文化广场等，总建筑面积21.96万平方米；二期建设甙元生物二期项目，三棱生物二期项目，实力科技技改项目，科技研发中心、电商运营中心，种植体验园，物流配送中心，污水预处理站、8栋标准厂房、4栋人才公寓、4条道路、1个水系连通工程等配套设施，总建筑面积38.29万平方米</t>
  </si>
  <si>
    <t>已备案，已完成可研报告</t>
  </si>
  <si>
    <t>莱茵生物技改提升项目、小镇公共脱水中心、零卡糖生产车间、工交易市场开工建设，人才公寓一期竣工，罗汉果展示、文化广场建成投入使用</t>
  </si>
  <si>
    <t>桂林经开投资控股有限责任公司
桂林市高新技术产业发展集团有限公司
桂林千烨农产品有限公司
桂林莱茵生物科技股份有限公司
广西甙元植物制品有限公司
桂林实力科技有限公司等</t>
  </si>
  <si>
    <t>桂林市人民政府</t>
  </si>
  <si>
    <t>秦春成</t>
  </si>
  <si>
    <t>梧州市万秀区蜂产业加工园区项目（项目代码：2018-450403-01-01-018848）</t>
  </si>
  <si>
    <t>建设蜂园博览交易区7.7万平方米、蜂谷科研产业区13.8万平方米、蜜源植物种植示范区217亩，总建筑面积21.5万平方米</t>
  </si>
  <si>
    <t xml:space="preserve">业主自筹 银行贷款 </t>
  </si>
  <si>
    <t>已备案，已完成一期用地约337.63亩土地摘牌，已完成园区清表</t>
  </si>
  <si>
    <t>完成场地平整，开工建设</t>
  </si>
  <si>
    <t>梧州市万秀区工业园区万源投资有限公司</t>
  </si>
  <si>
    <t>梧州岭南传统食品产业园项目
（项目代码：2018-450407-47-03-028957）</t>
  </si>
  <si>
    <t>新建厂房15万平方米以及相关配套附属设施</t>
  </si>
  <si>
    <t>已备案，项目用地已收储，环评报告、水土保持等正在办理</t>
  </si>
  <si>
    <t>建设标准厂房约91150平方米</t>
  </si>
  <si>
    <t>梧州市神冠房地产开发有限公司</t>
  </si>
  <si>
    <t>6.建材工业</t>
  </si>
  <si>
    <t>建材工业</t>
  </si>
  <si>
    <t>广西建工集团南宁装配式建筑产业基地
（项目代码：2019-450103-30-03-005520）</t>
  </si>
  <si>
    <t>分为3个生产板块，分别为混凝土预制构件(PC)、钢结构生产项目、蒸压加气板( ALC板)生产项目。其中，混凝土预制构件( PC )年产量为15万立方米 ,钢结构年产量为4万吨,蒸压加气板( ALC板)年产30万立方米</t>
  </si>
  <si>
    <t>已备案，完成建设用地规划许可证、建设工程规划许可证等批复</t>
  </si>
  <si>
    <t>混凝土预制构件( PC )生产项目投产运营</t>
  </si>
  <si>
    <t>广西建工集团建筑产业投资有限公司</t>
  </si>
  <si>
    <t>广西桂林市灌阳县岭南黑白根石材文化产业园项目（一期）
（项目代码：2018-450327-78-03-035559）</t>
  </si>
  <si>
    <t>建设标准厂房15万平方米、综合服务大楼1栋、职工宿舍楼1栋及园区部分道路、绿化亮化工程、给排水管网等配套基础设施</t>
  </si>
  <si>
    <t>已备案，完成规划选址、环评意见、节能审查、林地意见、水土保持方案等前期工作</t>
  </si>
  <si>
    <t>完成标准厂房6万平方米建设</t>
  </si>
  <si>
    <t>灌阳县德天实业有限公司</t>
  </si>
  <si>
    <t>广西国旭东腾人造板有限公司年产35万立方米中（高）密度纤维板项目（项目代码：2019-450422-20-03-020647）</t>
  </si>
  <si>
    <t>年产纤维板35万立方米，改扩建总建筑面积6万平方米</t>
  </si>
  <si>
    <t>已备案，已完成可研报告编制，已落实197亩建设用地（利用工厂现有工业用地）</t>
  </si>
  <si>
    <t>完成前期工作，开工建设（现有197亩工业用地上主厂房改扩建工程开工）</t>
  </si>
  <si>
    <t>广西国旭东腾人造板有限公司</t>
  </si>
  <si>
    <t>7.造纸与木材加工业</t>
  </si>
  <si>
    <t>造纸与木材加工业</t>
  </si>
  <si>
    <t>千美树木业年产3万立方米环保高端生态板项目</t>
  </si>
  <si>
    <t>建设生产车间、宿舍办公楼、锅炉房、烘干房等单体，建设8条生产线，年产3万立方米环保高端生态板</t>
  </si>
  <si>
    <t>已完成项目前期报建手续</t>
  </si>
  <si>
    <t>开展主体工程建设</t>
  </si>
  <si>
    <t>广西千美树木业有限公司</t>
  </si>
  <si>
    <t>浦北道亨投资有限公司年产2.5万套中高档家具项目（项目代码：2018-450722-21-03-033945）</t>
  </si>
  <si>
    <t>总建筑面积16万平方米，建设生产厂房、仓库办公大楼、员工宿舍等，配套建设水电路及绿化等基础设施</t>
  </si>
  <si>
    <t>已备案，完成用地预审、选址意见等批复</t>
  </si>
  <si>
    <t>主体工程基础实现开挖</t>
  </si>
  <si>
    <t>浦北道亨投资有限公司</t>
  </si>
  <si>
    <t>玉林</t>
  </si>
  <si>
    <t>广西高林林业股份有限公司中（高）密度纤维板生产线整体搬迁技术改造升级项目
（项目代码：2019-450921-20-03-004818</t>
  </si>
  <si>
    <t>总建筑面积10.06万平方米，建设1条设计年产22万立方米中（高）密度纤维板生产线</t>
  </si>
  <si>
    <t>银行贷款、业主自筹</t>
  </si>
  <si>
    <t>已备案，已完成规划选址、用地预审，环评报告等批复</t>
  </si>
  <si>
    <t>完成新厂一期土地“三通一平”并进行主体工程开工建设。</t>
  </si>
  <si>
    <t>广西高林林业股份有限公司</t>
  </si>
  <si>
    <t>玉林市人民政府</t>
  </si>
  <si>
    <t>韦  韬</t>
  </si>
  <si>
    <t>来宾</t>
  </si>
  <si>
    <t>象州县桂中森林工业城木材加工标准厂房建设项目（一期）（项目代码：2019-451322-05-03-002172）</t>
  </si>
  <si>
    <t>项目一期计划开发用地主要引进木地板基材，胶合板、高端家具基材加工为主的企业入园建设标准厂房，占地面积976亩，总建筑面积约50万平方米</t>
  </si>
  <si>
    <t>已签订投资协议，完成公司注册、备案、规划选址、用地预审、林地批复、环评审查批复、可研报告、节能报告、概念规划设计</t>
  </si>
  <si>
    <t>8月开工建设，年度计划完成投资5000万元</t>
  </si>
  <si>
    <t>来宾驰普投资开发有限公司</t>
  </si>
  <si>
    <t>来宾市人民政府</t>
  </si>
  <si>
    <t>雷应敏</t>
  </si>
  <si>
    <t>广西鑫成木业有限公司年产15万套板式家具、50万平方米木地板、35万立方米胶合板生产线项目（2019-451421-20-03-019983）</t>
  </si>
  <si>
    <t>建筑面积137416平方米，建设生产厂房及仓库、研发楼等设施附属工程</t>
  </si>
  <si>
    <t>已备案，完成规划选址、用地初步意见、环保初步意见等前期工作</t>
  </si>
  <si>
    <t>完成项目土地平整及基础开挖</t>
  </si>
  <si>
    <t>广西鑫成木业有限公司</t>
  </si>
  <si>
    <t>广西崇左广林欧卡罗家居股份有限公司年产5万套整体橱柜项目</t>
  </si>
  <si>
    <t>建设年产5万套整体橱柜生产线</t>
  </si>
  <si>
    <t>已备案，已完成土地收储，已缴纳土地挂牌出让交易保证金</t>
  </si>
  <si>
    <t>完成厂房建设、设备安装主体工程</t>
  </si>
  <si>
    <t>9月</t>
  </si>
  <si>
    <t>广西崇左广林欧卡罗家居股份有限公司</t>
  </si>
  <si>
    <t>广西林业集团</t>
  </si>
  <si>
    <t>陈 竑</t>
  </si>
  <si>
    <t>上石林产工业园木材系列加工项目（项目代码：2019-451481-02-01-020926）</t>
  </si>
  <si>
    <t>项目主要建设木材加工厂房及配套设施，纵剪机11.8平方千米</t>
  </si>
  <si>
    <t>2020-2022年</t>
  </si>
  <si>
    <t>已获得项目立项及可研批复</t>
  </si>
  <si>
    <t>完成土地平整、硬化；厂房基础设施等工程建设前期工作</t>
  </si>
  <si>
    <t>广西凭祥水果小镇工业发展投资建设有限公司</t>
  </si>
  <si>
    <t>8.电子信息工业</t>
  </si>
  <si>
    <t>电子信息工业</t>
  </si>
  <si>
    <t>瑞声科技南宁产业园项目</t>
  </si>
  <si>
    <t>租用神冠厂区约12万平方米标准厂房进行生产扬声器、受话器、精密结构件的生产；租用中恒厂房约7万平方米，用于光学模组生产；新建光学技术产学研用创新应用研究院及成果转化基地、光学产业人才孵化培养基地、光学技术研究与应用发展展示中心、瑞声科技东盟研发中心等高标准生产厂房</t>
  </si>
  <si>
    <t>完成神冠厂房中扬声器、受话器、精密结构件等产品生产厂房的租用，目前安装94条产线，注塑机54台；30亩研发用地已出让，245亩的厂房用地将于近期出让</t>
  </si>
  <si>
    <t>二期厂房（神冠厂房剩余生产线部分）完成装修工作，部分投产</t>
  </si>
  <si>
    <t>瑞声科技（南宁）有限公司</t>
  </si>
  <si>
    <t>北海市300万台智能电视机生产项目（项目代码：2019-450502-39-03-017329）</t>
  </si>
  <si>
    <t>建设约8万平米厂房，建设8条液晶电视生产线（含模组、背光一体生产线），年产300万台智能电视机</t>
  </si>
  <si>
    <t>政府补助
业主自筹</t>
  </si>
  <si>
    <t>已完成备案及厂房租赁</t>
  </si>
  <si>
    <t>部分投产</t>
  </si>
  <si>
    <t>广西惠科智能显示有限公司</t>
  </si>
  <si>
    <t>（二）战略性新兴产业</t>
  </si>
  <si>
    <t>1.新能源</t>
  </si>
  <si>
    <t>新能源</t>
  </si>
  <si>
    <t>马山状元风电场工程
（项目代码：2017-450124-44-02-022683）</t>
  </si>
  <si>
    <t>总装机容量7万千瓦</t>
  </si>
  <si>
    <t>已完成选址规划、用地预审、环评、核准等批复，完成并网意向协议签订，接入系统报告待批复</t>
  </si>
  <si>
    <t>完成110kV等级升压站的主体建设</t>
  </si>
  <si>
    <t>华能新能源股份有限公司广西分公司</t>
  </si>
  <si>
    <t>广西柳州琦泉生物质发电有限公司1x40MW生物质热电项目（项目代码：2019-450223-44-02-002059）</t>
  </si>
  <si>
    <t>新建一台4万千瓦高温超高压中间再热纯凝式汽轮机发电机组(配套一台130t/h 高温超高压中间再热循环硫化床生物质锅炉)，以及配套相关的辅助建设工程</t>
  </si>
  <si>
    <t xml:space="preserve">
银行贷款
业主自筹
</t>
  </si>
  <si>
    <t>已完成规划选址、环评、水土保持、用地预审、核准等批复</t>
  </si>
  <si>
    <t>广西柳州琦泉生物质发电有限公司</t>
  </si>
  <si>
    <t>灵山大怀山风电场二期工程（项目代码：2018-450721-44-02-007134）</t>
  </si>
  <si>
    <t>总装机容量10万千瓦</t>
  </si>
  <si>
    <t>已完成核准、选址意见、地灾、压矿、用地预审、环评、水保、占林、社稳等批复</t>
  </si>
  <si>
    <t>风机基础实现开挖</t>
  </si>
  <si>
    <t>广西灵山大怀山新能源有限公司</t>
  </si>
  <si>
    <t>广西贵港琦泉农林生物质热电联产项目（项目代码： 2018-450800-44-02-043594）</t>
  </si>
  <si>
    <t>新建一台130吨/小时高温超高压循环流化床生物质锅炉，配备一台高温超高压中间再热抽汽凝汽式汽轮机，带一台4万千瓦发电机组以及配套相关的秸秆收集、打包、储运、破碎等辅助建设工程</t>
  </si>
  <si>
    <t xml:space="preserve">
业主自筹
</t>
  </si>
  <si>
    <t>已核准，已完成用地预审、环评、社稳等批复</t>
  </si>
  <si>
    <t>完成场地平整、围墙建设、厂区道路铺设，综合楼、生产楼、冷却塔、烟囱基础建设</t>
  </si>
  <si>
    <t>广西贵港琦泉生物质发电有限公司</t>
  </si>
  <si>
    <t>中广核港南木格风电场（一期项目代码：2017-450000-44-02-500748；二期项目代码：2018-450803-44-02-014868）</t>
  </si>
  <si>
    <t>总装机容量为12.99万千瓦</t>
  </si>
  <si>
    <t>已核准，完成规划选址、环评、水土保持、用地预审、用林、接入系统等批复</t>
  </si>
  <si>
    <t>部分风机投运</t>
  </si>
  <si>
    <t>中广核贵港港南风力发电有限公司、贵港港南中广核新能源有限公司</t>
  </si>
  <si>
    <t>华能覃塘镇龙山风电场工程（项目代码：2017-450804-44-02-012364）</t>
  </si>
  <si>
    <t>总装机容量5万千瓦</t>
  </si>
  <si>
    <t>已核准，已完成规划选址、环评、水土保持、用地预审、接入系统等批复</t>
  </si>
  <si>
    <t>完成升压站主体建设、完成部分风机吊装工作</t>
  </si>
  <si>
    <t>华能贵港清洁能源有限责任公司</t>
  </si>
  <si>
    <t>贺州理昂农林废弃物发电有限公司贺州理昂农林废弃物发电项目
（项目代码：2017-451102-44-02-014659）</t>
  </si>
  <si>
    <t>新建一台25兆瓦纯凝式汽轮发电机组，配套建设一台110吨/时高温高压循环流化床生物质直燃锅炉及办公楼、宿舍楼等配套基础设施</t>
  </si>
  <si>
    <t>已完成项目核准、选址、用地预审、用地批复、环评、水保、节能报告等批复，正在进行土地招拍挂程序</t>
  </si>
  <si>
    <t>完成办公楼主体建设及厂房主体施工</t>
  </si>
  <si>
    <t>贺州理昂农林废弃物发电有限公司</t>
  </si>
  <si>
    <t>环江界子良风电场工程项目
（项目代码：2018-451226-44-02-022665）</t>
  </si>
  <si>
    <t>总装机容量为12万千瓦</t>
  </si>
  <si>
    <t>已完成核准、规划选址、环评报告、水土保持、用地预审、接入系统可研等批复</t>
  </si>
  <si>
    <t>开工建设，完成场内道路全线贯通，升压站带电运行，40台风力发电机全面运转发电</t>
  </si>
  <si>
    <t xml:space="preserve">华能河池清洁能源有限责任公司 </t>
  </si>
  <si>
    <t>2.新材料</t>
  </si>
  <si>
    <t>新材料</t>
  </si>
  <si>
    <t>广西贺州市生态产业园新材料分园建设项目
（项目代码：2019-451100-41-03-015351）</t>
  </si>
  <si>
    <t>建设生产车间、仓库、办公楼、职工宿舍、附属及相关配套设施，总建筑面积约85.1万平方米</t>
  </si>
  <si>
    <t>已备案，已完成预征地，正在进行环境影响评价报告和水土保持方案编制工作</t>
  </si>
  <si>
    <t>完成项目一期基础设施建设</t>
  </si>
  <si>
    <t>广西贺州市矿业投资集团有限公司</t>
  </si>
  <si>
    <t>3.新一代信息技术</t>
  </si>
  <si>
    <t>新一代信息技术</t>
  </si>
  <si>
    <t>中国移动（广西）数据中心项目（一期）
（项目代码：2018-450108-64-03-034118）</t>
  </si>
  <si>
    <t>总建筑面积约10.6万平方米，包括2栋数据中心、1栋动力中心、1栋维护支撑用房等，可提供超1.3万个机架</t>
  </si>
  <si>
    <t>已完成施工许可证批复</t>
  </si>
  <si>
    <t>桩基施工完成50%</t>
  </si>
  <si>
    <t>中国移动通信集团广西有限公司</t>
  </si>
  <si>
    <t>忠德粤桂云数据中心建设（一期）项目           （项目代码：2018-450407-65-03-030437）</t>
  </si>
  <si>
    <t>建设1号机房及其配套基础设施，总建筑面积约4000平方米；购买及安装机柜1000只、不间断电源1000套、交换机1000台等设备</t>
  </si>
  <si>
    <t>已备案，正在开展三通一平、勘察设计等工作</t>
  </si>
  <si>
    <t>完成一期厂房（1号机房）建设及附属配套设施的建设，机房内部装修完毕，首批200个机柜和配套设备投入使用，运营中心投入使用</t>
  </si>
  <si>
    <t>广西忠德科技集团有限公司</t>
  </si>
  <si>
    <t>中国—东盟信息港小镇（研发中心）</t>
  </si>
  <si>
    <t>总建筑面积35430平米，建设呼叫中心、研发中心、展示中心、数据机房等通信设施以及办公用房、地下车位等配套设施</t>
  </si>
  <si>
    <t>正在与南宁五象新区管委会对接，推进土地出让相关工作</t>
  </si>
  <si>
    <t>中国-东盟信息港股份有限公司</t>
  </si>
  <si>
    <t>鲁东亮</t>
  </si>
  <si>
    <t>基于eSIM的跨国/跨区域全球通信一体化管理平台</t>
  </si>
  <si>
    <t>项目围绕“云平台、管理端、智能终端”建设一站式的解决方案，通过基于eSIM的跨国/跨区域全球通信一体化管理平台，使广西成为中国自主eSIM技术标准输出的战略技术支点和成为东盟跨境数字通信的信息国际通道</t>
  </si>
  <si>
    <t>运营商系统对接已完成与国内中国联通（及香港地区联通国际）、马来西亚Redone、柬埔寨Cellcard等多家运营商合作协议的签署和系统对接，已接入开户、销户、激活、计费等能力；芯片及模组的技术集成已完成全球首款集成eSIM通信服务+高精度定位服务一体化模组产品的研发和发布；联合美国高通公司完成全球首个基于高通MDM9206系列芯片的eSIM解决方案的发布；全业务、多场景适配终端拓展已经完成eSIM终端驱动研发，并与小米，魅族，中兴等手机终端厂商完成联调、嵌入及小范围商用,已发展80万用户；海外版APP研发工作已实现国际本地业务和国际漫游业务的上线，预计年底发展超过10万海外连接</t>
  </si>
  <si>
    <t>运营商系统对接完成包含马来西亚、柬埔寨、缅甸、印尼等东南亚国家在内的6家海内外运营商系统对接；芯片及模组技术集成完成4款芯片的技术集成；全业务、多场景适配终端拓展完成涵盖小米、三星、魅族等12款主流终端的技术集成；海外版APP上线推广完成APP海外版迭代（推广至8个国家），发展100万国际本地连接；搭建eUICC平台，通过对接各运营商eUICC能力，提供接入eUICC终端及eUICC卡管理的能力；行业标准制定发布eSIM（TEE）行业标准，并完成认证测试</t>
  </si>
  <si>
    <t>中国—东盟信息港股份有限公公司</t>
  </si>
  <si>
    <t>4.先进装备制造业</t>
  </si>
  <si>
    <t>先进装备制造业</t>
  </si>
  <si>
    <t>大疆半导体封装检测产业园项目</t>
  </si>
  <si>
    <t>建设封装生产线2条、测试线2条、包装线2条，预计年产储存卡3960万片、黑胶体1980万片、储蓄器芯片1650万片以上</t>
  </si>
  <si>
    <t>已完成全部前期工作</t>
  </si>
  <si>
    <t>完成设备安装，投产试运营</t>
  </si>
  <si>
    <t>广西科林半导体有限公司</t>
  </si>
  <si>
    <t>柳州智能交通产业园零部件配套基地项目（项目代码：2019-450211-53-03-001565）</t>
  </si>
  <si>
    <t>建设轨道交通钢绞线、模块化钢构、单轨转向架基础件和轨道车辆内饰件等零部件和轨道梁支座配套产品的车间和生产线及配套设施，投产后年产能达到5万吨轨道交通钢绞线、3万吨模块化钢构、200辆车单轨转向架基础件和100辆单轨车内饰件产品；建筑面积约10万平方米</t>
  </si>
  <si>
    <t>柳州轨道交通产业发展有限公司</t>
  </si>
  <si>
    <t>5."互联网+"产业</t>
  </si>
  <si>
    <t>互联网+</t>
  </si>
  <si>
    <t>北海红树林现代金融产业城</t>
  </si>
  <si>
    <t>总建筑面积约85万平方米，建设招商中心、集团大厦、企业总部楼、企业科研楼、孵化器、加速器、小微企业SOHO 金融科技研究院、金融科技数据实验室、东盟金融科技培训中心、区块链研究与应用中心、互联网金融研究所、东南亚金融科技创业投资中心等</t>
  </si>
  <si>
    <t>已签订国有出土地使用权出让合同</t>
  </si>
  <si>
    <t>完成土地平整，并开展招商中心等基础施工</t>
  </si>
  <si>
    <t>北海凡普金钰投资发展有限公司</t>
  </si>
  <si>
    <t>（三）现代服务业</t>
  </si>
  <si>
    <t>1.商贸流通</t>
  </si>
  <si>
    <t>商贸流通</t>
  </si>
  <si>
    <t>桂北中药材仓储物流中心(项目代码：2017-450225-59-03-041825)</t>
  </si>
  <si>
    <t>建设中药材交易市场、农产品交易市场、大地法则苗族印象体验地、仓储、物流中心等配套设施，总建筑面积11万平方米</t>
  </si>
  <si>
    <t>财政拨款
银行贷款     业主自筹</t>
  </si>
  <si>
    <t>已落实建设用地,已完成初步设计</t>
  </si>
  <si>
    <t>开工建设桂北中药材仓储物流中心、中药材交易市场和农产品交易市场主体建筑</t>
  </si>
  <si>
    <t>融水县中悦中药材产业投资有限公司</t>
  </si>
  <si>
    <t>广林五象物流园（项目代码：2017-450108-02-03-017663）</t>
  </si>
  <si>
    <t>总建筑面积27.66万平方米（含地下室）</t>
  </si>
  <si>
    <t>已备案，已完成土地公开挂牌出让</t>
  </si>
  <si>
    <t>完成三通一平、基础工程</t>
  </si>
  <si>
    <t>广西金华康投资有限公司</t>
  </si>
  <si>
    <t>2.旅游业</t>
  </si>
  <si>
    <t>旅游业</t>
  </si>
  <si>
    <t>双龙沟民族文化旅游项目（项目代码：2018-450225-61-03-023837）</t>
  </si>
  <si>
    <t>建设民族文化体验博物馆、新的游客接待中心、斗马场、苗族风情实景演出场、原始森林生态步道以及配套服务设施等，总建筑面积7.2万平方米</t>
  </si>
  <si>
    <t xml:space="preserve">
银行贷款
业主自筹
</t>
  </si>
  <si>
    <t>已备案，取得用地预审、规划选址、环评初审意见</t>
  </si>
  <si>
    <t>完成前期工作，完成总工程量的40%</t>
  </si>
  <si>
    <t xml:space="preserve">广西融水双龙沟旅游开发有限公司     </t>
  </si>
  <si>
    <t>山水里·东区项目（一期）
（项目代码：2017-450323-70-03-033152）</t>
  </si>
  <si>
    <t>建设旅游集散中心、度假山水酒店群、人文生活体验空间、田园生态度假营地、健康旅游养生基地等，总建筑面积55万平方米</t>
  </si>
  <si>
    <t>已完成规划选址、环评报告、用地预审、水土保持等批复，取得一期309.5亩土地建设指标，其中255.207亩用地已摘牌</t>
  </si>
  <si>
    <t>完成H2（8栋）、H6（3栋）、H7（3栋)及展示中心建筑主体建设，建筑面积约7万平方米</t>
  </si>
  <si>
    <t>桂林丰瀛投资置业有限公司</t>
  </si>
  <si>
    <t>桂林航天健康旅游小镇项目（一期）
（项目代码：2018-450312-72-03-040054）</t>
  </si>
  <si>
    <t>建设航天园区规划中心、基础设施、航天专家园区和宇航员康养中心等设施，总建筑面积约30万平方米</t>
  </si>
  <si>
    <t>已备案，已完成100亩项目用地收储</t>
  </si>
  <si>
    <t>完成100亩土地招拍挂出让，月开工建设</t>
  </si>
  <si>
    <t>航天太空裕城（广西）实业发展有限公司</t>
  </si>
  <si>
    <t>合景启迪冰雪小镇
（项目代码：2019-450406-70-03-011630）</t>
  </si>
  <si>
    <t>新建冰雪馆、戏雪区、接待服务区、休息区、教学培训室等配套设施，总建筑面积约32万平方米</t>
  </si>
  <si>
    <t>已备案，一期项目用地190.8亩已摘牌，项目总平方案已通过苍海管委会审批，冰雪场馆已开始土方平整作业</t>
  </si>
  <si>
    <t>完成冰雪小镇项目体验馆建设，冰雪场馆完成部分主体工程</t>
  </si>
  <si>
    <t>梧州市启迪鸿星合景投资有限公司</t>
  </si>
  <si>
    <t>梧州市三总府文化旅游博览区
（项目代码：2019-450403-87-03-007677）</t>
  </si>
  <si>
    <t>总建筑面积约92284平方米，分三个分区版块实施：一区是还原“三总府”官衙建筑展示区，建筑面积18878平方米;二区是结合骑楼城建筑风格，整体提升老城区迎宾服务、商业配套档次的岭南文化区，建筑面积65522平方米;三区是为项目提供文化休闲空间和公共配套服务支持的公共服务配套及非遗展示区，建筑面积7884平方米</t>
  </si>
  <si>
    <t>已备案，完成环评报告、水土保持、地灾评估、社会稳定风险评估等批复，已取得百花冲地块不动产权证书</t>
  </si>
  <si>
    <t>完成展示区主体工程部分的桩基础施工</t>
  </si>
  <si>
    <t>梧州市文化旅游投资发展有限公司</t>
  </si>
  <si>
    <t>白浪滩·航洋文旅综合体（一期）
（项目代码：2019-450603-87-03-020092）</t>
  </si>
  <si>
    <t>建设游乐场、探险乐园、高端酒店、购物中心、奥特莱斯、马戏剧场、温泉水世界、滨海风情街、商业广场、滨海小镇等配套设施，总建筑面积124.5万平方米</t>
  </si>
  <si>
    <t>已完成项目立项、规划选址</t>
  </si>
  <si>
    <t>完成桩基础</t>
  </si>
  <si>
    <t>防城港市航洋置业有限公司</t>
  </si>
  <si>
    <t>中国·防城港体育小镇（一期）
（项目代码：2017-450600-88-03-040490）</t>
  </si>
  <si>
    <t>总建筑面积约140万平方米，建设有海上培训基地、马拉松广场、高尚社区、滨海国际配套区、海上婚礼教堂、帆船、帆板赛事基地、沙滩体育场地、配套酒店、东盟十国风情街等配套设施</t>
  </si>
  <si>
    <t>已备案，已完成项目选址意见、用地预审意、使用林地行政许可等批复</t>
  </si>
  <si>
    <t>第二、第三湾项目完成三通一平，岸线完成工程进度的50%</t>
  </si>
  <si>
    <t>防城港市和居置业有限公司</t>
  </si>
  <si>
    <t xml:space="preserve">玉林五彩田园核心区龙珠湖景区项目（项目代码：2018-450922-89-03-010797） </t>
  </si>
  <si>
    <t>建设景区基础设施（其中，主干路2.5公里，次干路6.6公里以及给排水管网),游客中心2000平方米、集散广场5000平方米、景区绿化提升、景区道路改造、滨水环道及木栈道、生态停车场4万平方米等配套设施</t>
  </si>
  <si>
    <t>已备案，已完成规划选址、用地预审等批复</t>
  </si>
  <si>
    <t>基本完成景区道路改造、滨水环道</t>
  </si>
  <si>
    <t>陆川乐源文化旅游投资有限公司</t>
  </si>
  <si>
    <t>天成（田东）国家有机农业综合体项目（二期）
（项目代码：2017-451022-01-03-018071）</t>
  </si>
  <si>
    <t>项目总建筑面积18.4万平方米，建设“有机农业智能化科普示范基地”、“生态农业休闲旅游度假区”两大板块</t>
  </si>
  <si>
    <t>已完成规划选址、环评报告、水土保持、核准等批复</t>
  </si>
  <si>
    <t>设计总平、土地清平及开挖、基础施工等</t>
  </si>
  <si>
    <t>广西田东长江天成农业有限公司</t>
  </si>
  <si>
    <t>广西大瑶山国家级自然保护区莲花山景区生态旅游项目及配套设施</t>
  </si>
  <si>
    <t>保护区内建设：生态宣教建设工程1处、改建山门1座、改建生态管理站200平米、改建宣教中心300平米、改建生态解说步道4000米、新建生态解说步道2000米、改扩建龙凤亭宣教点1500平米、新建金鸡报晓宣教点1000平米、道路交通设施、新建300立方米和1500立方米蓄水池各1座等给排水工程、供电通讯工程等。
保护区外建设：景区游客服务中心5000平方米、生态停车场130000平方米、游览步道1000米、登山步道3000米、玻璃桥200米、玻璃栈道300米、盘王庙3000平方米、办公生活区3000平方米、民俗商业生活坊、游览索道2条及索道站房、供水供电通讯系统、环保、排污、道路绿化等</t>
  </si>
  <si>
    <t>已完成总平设计、生态旅游规划和生物多样性影响评价报告批复、国家林草局行政许可决定书、项目立项核准、配套设施立项备案证明、项目申请报告规划选址意见、用地预审意见、占用林地批复、环评批复</t>
  </si>
  <si>
    <t>完成游步道、应急通道、宣教点等项目设计招标，临时供电、景区施工供电、供水设施到位，游步道工程开工建设</t>
  </si>
  <si>
    <t>金秀莲花山景区开发有限公司</t>
  </si>
  <si>
    <t>（四）特色农业</t>
  </si>
  <si>
    <t>1.种植业</t>
  </si>
  <si>
    <t>种植业</t>
  </si>
  <si>
    <t>来宾市现代农业产业园澳洲坚果项目
（项目代码：2017-451300-05-03-040312）</t>
  </si>
  <si>
    <t>种植15500亩以上澳洲坚果，林下套种玉米8000亩、菠萝6000亩，适度放养肉鸡120万羽，建设配套路网和水利设施，以及设备购置。产品深加工工厂占地面积100亩，建设1000亩农旅结合核心区，建设约25公里的观光小火车</t>
  </si>
  <si>
    <t>完成土地流转，其它手续正办理中</t>
  </si>
  <si>
    <t>完成10500亩澳洲坚果种植任务，完成300亩育苗场建设，完成套种600亩红薯和1000亩木薯种植，建设10公里生产道路和3公里水利设施</t>
  </si>
  <si>
    <t>来宾市怡祥农业科技有限公司</t>
  </si>
  <si>
    <t>2.农产品加工</t>
  </si>
  <si>
    <t>农产品加工</t>
  </si>
  <si>
    <t>广西园丰牧业股份有限公司畜禽屠宰冷链加工项目（项目代码：2017-450721-03-03-030768）</t>
  </si>
  <si>
    <t>总建筑面积约10万平方米，新建年屠宰生猪40万头和年屠宰肉鸡1500万羽的屠宰加工厂，5000吨冷链中心冷藏仓库和物流配送中心</t>
  </si>
  <si>
    <t>已备案，取得选址、用地预审、环保选址意见，已完成设计方案</t>
  </si>
  <si>
    <t>开工建设屠宰生猪40万头生产线1条及其配套设施</t>
  </si>
  <si>
    <t>广西园丰牧业集团股份有限公司</t>
  </si>
  <si>
    <t>灵山县和邦盛世家居工业产业园及配套项目（项目代码：2019-450721-20-03-014118</t>
  </si>
  <si>
    <t>建设实木复合木地板厂、强化木地板厂、木地板基材厂、酒店、人才公寓、产品交易展馆及相关配套设施，二期主要建设饰面板厂、门窗厂、定制家居厂及相关配套设施，总建筑面积16万平方米</t>
  </si>
  <si>
    <t>已备案，取得选址、用地预审、环保选址意见</t>
  </si>
  <si>
    <t>完成项目“三通一平”</t>
  </si>
  <si>
    <t>广西和邦盛世家居有限公司</t>
  </si>
  <si>
    <t>广西溜溜果园产业园有限公司大新县特色水果深加工项目
（项目代码：2019-451424-14-03-014204）</t>
  </si>
  <si>
    <t>建筑面积184851平方米，建设行政楼、芒果车间、果干车间及配套设施建设等</t>
  </si>
  <si>
    <t>已完成备案、环评、规划选址、用地预审等前期工作</t>
  </si>
  <si>
    <t>完成一期厂房主体施工及部分项目设备安装</t>
  </si>
  <si>
    <t xml:space="preserve">广西溜溜果园产业园有限公司
</t>
  </si>
  <si>
    <t>三、社会民生项目</t>
  </si>
  <si>
    <t>（一）教育事业</t>
  </si>
  <si>
    <t>1.普通教育</t>
  </si>
  <si>
    <t>普通教育</t>
  </si>
  <si>
    <t>中央民族大学附属中学钦州国际学校（项目代码：2018-450700-82-03-002934）</t>
  </si>
  <si>
    <t>全日制民办中学（含初中、高中），规划建设校舍10.3万平方米、运动场2万平方米，计划招生6000人</t>
  </si>
  <si>
    <t>已备案，已完成选址意见、用地预审、环评、建设用地规划许可证、工程规划许可证、工程施工许可证等批复</t>
  </si>
  <si>
    <t>广西大美教育发展有限公司</t>
  </si>
  <si>
    <t>2.职业教育</t>
  </si>
  <si>
    <t>职业教育</t>
  </si>
  <si>
    <t>北海党校搬迁二期工程
（项目代码：2018-450500-82-01-032666</t>
  </si>
  <si>
    <t>总建筑面积52213平方米 ,拟建学术交流中心1栋、学员宿舍楼3栋、学员食堂1栋 ,及室外配套工程建设等</t>
  </si>
  <si>
    <t>已完成立项、规划选址、环评、可研、初设等批复</t>
  </si>
  <si>
    <t>部分单体主体封顶</t>
  </si>
  <si>
    <t>北海市城市建设投资发展有限公司</t>
  </si>
  <si>
    <t>（二）其他社会民生</t>
  </si>
  <si>
    <t>其他社会民生</t>
  </si>
  <si>
    <t>北海海洋产业科技园区海洋科研创新园创业谷创客宿舍（项目代码：2019-450500-82-01-032666）</t>
  </si>
  <si>
    <t>建设5栋宿舍楼及地下车库，总建筑面积约51774平方米</t>
  </si>
  <si>
    <t>财政拨款
银行贷款
专项债券</t>
  </si>
  <si>
    <t>已完成可研批复</t>
  </si>
  <si>
    <t>完成30%的工程量</t>
  </si>
  <si>
    <t>北海南方海洋科技开发有限公司</t>
  </si>
  <si>
    <t>浦北县棚户区改造项目（三期）（项目代码：2017-450722-47-01-027614）</t>
  </si>
  <si>
    <t>21个片区棚户区改造，安置3200户棚改搬迁户，总建筑面积约48万平方米</t>
  </si>
  <si>
    <t>银行贷款
财政拨款</t>
  </si>
  <si>
    <t>已完成立项、选址意见、环评、可研等批复</t>
  </si>
  <si>
    <t>浦北县开发投资集团有限公司</t>
  </si>
  <si>
    <t>平果县县城区城中村棚户区改造项目——城北片区工程总承包（EPC）（项目代码：2018-451023-47-01-038242）</t>
  </si>
  <si>
    <t>总建筑面积78.2万平方米，共安置4876户</t>
  </si>
  <si>
    <t>开工建设一期场地平整、地下室工程、部分住宅楼主体工程</t>
  </si>
  <si>
    <t>贺州市出水塘棚户区改造项目鸭子寨棚户区改造项目
（项目代码：2018-451119-47-01-020459）</t>
  </si>
  <si>
    <t>新建安置房4173套，住宅面积475420平方米，配套公建用房30000平方米</t>
  </si>
  <si>
    <t>已完成立项、可研、环评、用地预审等批复，已取得A地块建设用地规划许可证、建设工程规划许可证</t>
  </si>
  <si>
    <t>A地块进行8栋、11栋、13栋、16栋、17栋楼桩基础施工</t>
  </si>
  <si>
    <t>广西贺州市正赢实业投资开发有限公司</t>
  </si>
  <si>
    <t>贺州市姑婆山小镇路花新村项目（项目代码：2018-451119-47-01-020458）</t>
  </si>
  <si>
    <t>改造棚户区400户，采用统规统建多层住宅的方式安置，总建筑面积15万平方米</t>
  </si>
  <si>
    <t>已完成项目立项、可研批复、环评登记备案、用地预审、EPC总承包。已取得规划设计方案批复、建设工程规划许可证、建设工程用地许可证</t>
  </si>
  <si>
    <t>完成1-4栋主体结构；5-8栋2层主体结构；9-10栋基础；28、30、32、34栋基础</t>
  </si>
  <si>
    <t>贺州生态产业园职工文化中心（项目代码：2018-451119-88-03-027844）</t>
  </si>
  <si>
    <t>总建筑面积4.2万平方米，新建园区内体育中心、文化中心、实训中心、政务服务中心、创客中心、实验监测室、产业工人培训中心等配套服务设施</t>
  </si>
  <si>
    <t>已备案，已完成选址、环评、EPC招标工作，正在开展方案设计工作，正在开展土地招拍挂工作</t>
  </si>
  <si>
    <t>完成前期工作，力争开工建设</t>
  </si>
  <si>
    <t>四、生态环保项目</t>
  </si>
  <si>
    <t>1.污水处理</t>
  </si>
  <si>
    <t>污水处理</t>
  </si>
  <si>
    <t>大冠沙规划明渠、银滩大道进厂污水管道及污水厂尾水管道工程（项目代码：2017-450500-78-01-013239）</t>
  </si>
  <si>
    <t>建设明渠全长2125米，规划总面积6.30公顷，银滩大道进厂污水管道管径DN800，长度1244米</t>
  </si>
  <si>
    <t>已完成立项、环评、可研、用地规划许可等批复</t>
  </si>
  <si>
    <t>北海银投水利投资有限公司</t>
  </si>
  <si>
    <t>广西天宜环境科技有限公司污水处理厂（一期工程）</t>
  </si>
  <si>
    <t>建设处理废水规模为4.5万立方米/天污水厂房等辅助公用设施，总建筑面积为2241.24平方米</t>
  </si>
  <si>
    <t>已完成规划选址、核准等批复</t>
  </si>
  <si>
    <t>广西天宜环境科技有限公司</t>
  </si>
  <si>
    <t>2.垃圾处理</t>
  </si>
  <si>
    <t>垃圾处理</t>
  </si>
  <si>
    <t>华润水泥（上思）有限公司水泥窑协同处置工业废弃物项目
（项目代码：2018-450621-42-03-029573）</t>
  </si>
  <si>
    <t>建设年处理量10万吨的水泥窑协同处置危险废物生产线</t>
  </si>
  <si>
    <t>已备案，环评报告已批复</t>
  </si>
  <si>
    <t>华润水泥（上思）有限公司</t>
  </si>
  <si>
    <t>3.循环经济</t>
  </si>
  <si>
    <t>循环经济</t>
  </si>
  <si>
    <t>北海铁山港固废循环利用环保综合体一期工程（项目代码：2019-450512-77-03007705</t>
  </si>
  <si>
    <t>新建1条年产60万吨的新型固废再生路用无机结合料、1条新年产150万吨/年型固废再生胶凝材料、1条60万吨/年新型固废再生矿物掺和料项目以及配套设施等</t>
  </si>
  <si>
    <t>已备案,取得海域使用权证书</t>
  </si>
  <si>
    <t>完成50%的主体工程量</t>
  </si>
  <si>
    <t>北海鱼峰环保科技有限公司</t>
  </si>
  <si>
    <t>象州县铜资源环保再生利用项目(2018-451322-42-03-002715)</t>
  </si>
  <si>
    <t>建设年处理能力达49万吨的危险和固体处置及有色金属回收、再生资源综合利用；年产阳极铜10万吨，冰铜8287吨</t>
  </si>
  <si>
    <t>一期的212亩用地已完成竞拍手续，土地款及各种税款已全部缴清，项目可研报告、节能报告、环评报告、社会稳定风险评估报告已完成编制</t>
  </si>
  <si>
    <t>完成办公楼基础建设及部分非生产性配备设施建设</t>
  </si>
  <si>
    <t>广西飞南资源利用有限公司</t>
  </si>
</sst>
</file>

<file path=xl/styles.xml><?xml version="1.0" encoding="utf-8"?>
<styleSheet xmlns="http://schemas.openxmlformats.org/spreadsheetml/2006/main">
  <numFmts count="8">
    <numFmt numFmtId="176" formatCode="0_ "/>
    <numFmt numFmtId="44" formatCode="_ &quot;￥&quot;* #,##0.00_ ;_ &quot;￥&quot;* \-#,##0.00_ ;_ &quot;￥&quot;* &quot;-&quot;??_ ;_ @_ "/>
    <numFmt numFmtId="41" formatCode="_ * #,##0_ ;_ * \-#,##0_ ;_ * &quot;-&quot;_ ;_ @_ "/>
    <numFmt numFmtId="177" formatCode="0&quot;项&quot;"/>
    <numFmt numFmtId="43" formatCode="_ * #,##0.00_ ;_ * \-#,##0.00_ ;_ * &quot;-&quot;??_ ;_ @_ "/>
    <numFmt numFmtId="42" formatCode="_ &quot;￥&quot;* #,##0_ ;_ &quot;￥&quot;* \-#,##0_ ;_ &quot;￥&quot;* &quot;-&quot;_ ;_ @_ "/>
    <numFmt numFmtId="178" formatCode="0_);[Red]\(0\)"/>
    <numFmt numFmtId="179" formatCode="General&quot;年&quot;"/>
  </numFmts>
  <fonts count="32">
    <font>
      <sz val="11"/>
      <color theme="1"/>
      <name val="宋体"/>
      <charset val="134"/>
      <scheme val="minor"/>
    </font>
    <font>
      <b/>
      <sz val="16"/>
      <name val="黑体"/>
      <charset val="134"/>
    </font>
    <font>
      <b/>
      <sz val="10"/>
      <name val="宋体"/>
      <charset val="134"/>
    </font>
    <font>
      <sz val="10"/>
      <name val="宋体"/>
      <charset val="134"/>
    </font>
    <font>
      <sz val="10"/>
      <name val="Times New Roman"/>
      <charset val="0"/>
    </font>
    <font>
      <sz val="10"/>
      <name val="仿宋_GB2312"/>
      <charset val="134"/>
    </font>
    <font>
      <sz val="16"/>
      <name val="黑体"/>
      <charset val="134"/>
    </font>
    <font>
      <sz val="12"/>
      <name val="宋体"/>
      <charset val="134"/>
    </font>
    <font>
      <sz val="18"/>
      <name val="方正小标宋简体"/>
      <charset val="134"/>
    </font>
    <font>
      <sz val="18"/>
      <name val="宋体"/>
      <charset val="134"/>
    </font>
    <font>
      <sz val="10"/>
      <name val="黑体"/>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sz val="12"/>
      <name val="Times New Roman"/>
      <charset val="0"/>
    </font>
    <font>
      <b/>
      <sz val="11"/>
      <color rgb="FF3F3F3F"/>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006100"/>
      <name val="宋体"/>
      <charset val="0"/>
      <scheme val="minor"/>
    </font>
    <font>
      <sz val="10"/>
      <name val="Arial"/>
      <charset val="0"/>
    </font>
    <font>
      <sz val="11"/>
      <color rgb="FF9C65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8"/>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8">
    <xf numFmtId="0" fontId="0" fillId="0" borderId="0">
      <alignment vertical="center"/>
    </xf>
    <xf numFmtId="0" fontId="29" fillId="0" borderId="0"/>
    <xf numFmtId="0" fontId="20" fillId="0" borderId="0"/>
    <xf numFmtId="0" fontId="7" fillId="0" borderId="0"/>
    <xf numFmtId="0" fontId="7" fillId="0" borderId="0"/>
    <xf numFmtId="0" fontId="13" fillId="12" borderId="0" applyNumberFormat="0" applyBorder="0" applyAlignment="0" applyProtection="0">
      <alignment vertical="center"/>
    </xf>
    <xf numFmtId="0" fontId="11" fillId="13" borderId="0" applyNumberFormat="0" applyBorder="0" applyAlignment="0" applyProtection="0">
      <alignment vertical="center"/>
    </xf>
    <xf numFmtId="0" fontId="21" fillId="14" borderId="8" applyNumberFormat="0" applyAlignment="0" applyProtection="0">
      <alignment vertical="center"/>
    </xf>
    <xf numFmtId="0" fontId="22" fillId="17" borderId="9" applyNumberFormat="0" applyAlignment="0" applyProtection="0">
      <alignment vertical="center"/>
    </xf>
    <xf numFmtId="0" fontId="24" fillId="18" borderId="0" applyNumberFormat="0" applyBorder="0" applyAlignment="0" applyProtection="0">
      <alignment vertical="center"/>
    </xf>
    <xf numFmtId="0" fontId="17" fillId="0" borderId="6" applyNumberFormat="0" applyFill="0" applyAlignment="0" applyProtection="0">
      <alignment vertical="center"/>
    </xf>
    <xf numFmtId="0" fontId="23"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24" borderId="0" applyNumberFormat="0" applyBorder="0" applyAlignment="0" applyProtection="0">
      <alignment vertical="center"/>
    </xf>
    <xf numFmtId="41" fontId="0" fillId="0" borderId="0" applyFont="0" applyFill="0" applyBorder="0" applyAlignment="0" applyProtection="0">
      <alignment vertical="center"/>
    </xf>
    <xf numFmtId="0" fontId="7" fillId="0" borderId="0"/>
    <xf numFmtId="0" fontId="11" fillId="32" borderId="0" applyNumberFormat="0" applyBorder="0" applyAlignment="0" applyProtection="0">
      <alignment vertical="center"/>
    </xf>
    <xf numFmtId="0" fontId="15" fillId="0" borderId="0" applyNumberFormat="0" applyFill="0" applyBorder="0" applyAlignment="0" applyProtection="0">
      <alignment vertical="center"/>
    </xf>
    <xf numFmtId="0" fontId="13" fillId="15" borderId="0" applyNumberFormat="0" applyBorder="0" applyAlignment="0" applyProtection="0">
      <alignment vertical="center"/>
    </xf>
    <xf numFmtId="0" fontId="18" fillId="0" borderId="7" applyNumberFormat="0" applyFill="0" applyAlignment="0" applyProtection="0">
      <alignment vertical="center"/>
    </xf>
    <xf numFmtId="0" fontId="14" fillId="0" borderId="5" applyNumberFormat="0" applyFill="0" applyAlignment="0" applyProtection="0">
      <alignment vertical="center"/>
    </xf>
    <xf numFmtId="0" fontId="11" fillId="9" borderId="0" applyNumberFormat="0" applyBorder="0" applyAlignment="0" applyProtection="0">
      <alignment vertical="center"/>
    </xf>
    <xf numFmtId="0" fontId="11" fillId="29" borderId="0" applyNumberFormat="0" applyBorder="0" applyAlignment="0" applyProtection="0">
      <alignment vertical="center"/>
    </xf>
    <xf numFmtId="0" fontId="13" fillId="19"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10" borderId="0" applyNumberFormat="0" applyBorder="0" applyAlignment="0" applyProtection="0">
      <alignment vertical="center"/>
    </xf>
    <xf numFmtId="0" fontId="27" fillId="0" borderId="10" applyNumberFormat="0" applyFill="0" applyAlignment="0" applyProtection="0">
      <alignment vertical="center"/>
    </xf>
    <xf numFmtId="0" fontId="18" fillId="0" borderId="0" applyNumberFormat="0" applyFill="0" applyBorder="0" applyAlignment="0" applyProtection="0">
      <alignment vertical="center"/>
    </xf>
    <xf numFmtId="0" fontId="11" fillId="16"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0" fillId="0" borderId="0"/>
    <xf numFmtId="0" fontId="11" fillId="22" borderId="0" applyNumberFormat="0" applyBorder="0" applyAlignment="0" applyProtection="0">
      <alignment vertical="center"/>
    </xf>
    <xf numFmtId="0" fontId="0" fillId="23" borderId="11" applyNumberFormat="0" applyFont="0" applyAlignment="0" applyProtection="0">
      <alignment vertical="center"/>
    </xf>
    <xf numFmtId="0" fontId="7" fillId="0" borderId="0"/>
    <xf numFmtId="0" fontId="13" fillId="21" borderId="0" applyNumberFormat="0" applyBorder="0" applyAlignment="0" applyProtection="0">
      <alignment vertical="center"/>
    </xf>
    <xf numFmtId="0" fontId="7" fillId="0" borderId="0"/>
    <xf numFmtId="0" fontId="28" fillId="26" borderId="0" applyNumberFormat="0" applyBorder="0" applyAlignment="0" applyProtection="0">
      <alignment vertical="center"/>
    </xf>
    <xf numFmtId="0" fontId="11" fillId="27" borderId="0" applyNumberFormat="0" applyBorder="0" applyAlignment="0" applyProtection="0">
      <alignment vertical="center"/>
    </xf>
    <xf numFmtId="0" fontId="30" fillId="30" borderId="0" applyNumberFormat="0" applyBorder="0" applyAlignment="0" applyProtection="0">
      <alignment vertical="center"/>
    </xf>
    <xf numFmtId="0" fontId="31" fillId="14" borderId="4" applyNumberFormat="0" applyAlignment="0" applyProtection="0">
      <alignment vertical="center"/>
    </xf>
    <xf numFmtId="0" fontId="13" fillId="25" borderId="0" applyNumberFormat="0" applyBorder="0" applyAlignment="0" applyProtection="0">
      <alignment vertical="center"/>
    </xf>
    <xf numFmtId="0" fontId="13" fillId="33" borderId="0" applyNumberFormat="0" applyBorder="0" applyAlignment="0" applyProtection="0">
      <alignment vertical="center"/>
    </xf>
    <xf numFmtId="0" fontId="7" fillId="0" borderId="0"/>
    <xf numFmtId="0" fontId="13" fillId="11" borderId="0" applyNumberFormat="0" applyBorder="0" applyAlignment="0" applyProtection="0">
      <alignment vertical="center"/>
    </xf>
    <xf numFmtId="0" fontId="13" fillId="31" borderId="0" applyNumberFormat="0" applyBorder="0" applyAlignment="0" applyProtection="0">
      <alignment vertical="center"/>
    </xf>
    <xf numFmtId="0" fontId="13" fillId="8" borderId="0" applyNumberFormat="0" applyBorder="0" applyAlignment="0" applyProtection="0">
      <alignment vertical="center"/>
    </xf>
    <xf numFmtId="9" fontId="0" fillId="0" borderId="0" applyFont="0" applyFill="0" applyBorder="0" applyAlignment="0" applyProtection="0">
      <alignment vertical="center"/>
    </xf>
    <xf numFmtId="0" fontId="13" fillId="28" borderId="0" applyNumberFormat="0" applyBorder="0" applyAlignment="0" applyProtection="0">
      <alignment vertical="center"/>
    </xf>
    <xf numFmtId="44" fontId="0" fillId="0" borderId="0" applyFont="0" applyFill="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2" fillId="5" borderId="4" applyNumberFormat="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cellStyleXfs>
  <cellXfs count="130">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horizontal="center" vertical="center" wrapText="1"/>
    </xf>
    <xf numFmtId="0" fontId="2" fillId="2" borderId="0" xfId="3" applyFont="1" applyFill="1" applyBorder="1" applyAlignment="1">
      <alignment horizontal="center" vertical="center" wrapText="1"/>
    </xf>
    <xf numFmtId="0" fontId="3" fillId="0" borderId="0" xfId="0" applyFont="1" applyFill="1" applyBorder="1" applyAlignment="1">
      <alignment vertical="center"/>
    </xf>
    <xf numFmtId="0" fontId="2" fillId="0" borderId="0" xfId="3"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Border="1" applyAlignment="1">
      <alignment vertical="center" wrapText="1"/>
    </xf>
    <xf numFmtId="0" fontId="3" fillId="2" borderId="0" xfId="0" applyFont="1" applyFill="1" applyBorder="1" applyAlignment="1">
      <alignment horizontal="center" vertical="center"/>
    </xf>
    <xf numFmtId="17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xf>
    <xf numFmtId="178" fontId="5" fillId="2" borderId="0" xfId="0" applyNumberFormat="1" applyFont="1" applyFill="1" applyBorder="1" applyAlignment="1">
      <alignment horizontal="center" vertical="center"/>
    </xf>
    <xf numFmtId="0" fontId="5" fillId="2" borderId="0" xfId="0" applyFont="1" applyFill="1" applyBorder="1" applyAlignment="1">
      <alignment horizontal="center" vertical="center"/>
    </xf>
    <xf numFmtId="0" fontId="3" fillId="2" borderId="0" xfId="0" applyFont="1" applyFill="1" applyBorder="1" applyAlignment="1">
      <alignment horizontal="left" vertical="center"/>
    </xf>
    <xf numFmtId="0" fontId="6" fillId="2" borderId="0" xfId="0" applyFont="1" applyFill="1" applyBorder="1" applyAlignment="1">
      <alignment vertical="center" wrapText="1"/>
    </xf>
    <xf numFmtId="0" fontId="3" fillId="2" borderId="0" xfId="3" applyFont="1" applyFill="1" applyBorder="1" applyAlignment="1">
      <alignment horizontal="center" vertical="center" wrapText="1"/>
    </xf>
    <xf numFmtId="0" fontId="3" fillId="0" borderId="0" xfId="3"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vertical="center"/>
    </xf>
    <xf numFmtId="0" fontId="7" fillId="2" borderId="0" xfId="0" applyFont="1" applyFill="1" applyBorder="1" applyAlignment="1">
      <alignment horizontal="left" vertical="center"/>
    </xf>
    <xf numFmtId="0" fontId="8"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10" fillId="2" borderId="1" xfId="0" applyFont="1" applyFill="1" applyBorder="1" applyAlignment="1">
      <alignment vertical="center"/>
    </xf>
    <xf numFmtId="179" fontId="3"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9" fontId="2" fillId="2" borderId="2" xfId="49" applyFont="1" applyFill="1" applyBorder="1" applyAlignment="1">
      <alignment horizontal="center" vertical="center" wrapText="1"/>
    </xf>
    <xf numFmtId="179" fontId="2" fillId="2" borderId="2" xfId="0" applyNumberFormat="1" applyFont="1" applyFill="1" applyBorder="1" applyAlignment="1">
      <alignment horizontal="center" vertical="center" wrapText="1"/>
    </xf>
    <xf numFmtId="0" fontId="2" fillId="2" borderId="2" xfId="3" applyFont="1" applyFill="1" applyBorder="1" applyAlignment="1">
      <alignment horizontal="center" vertical="center" wrapText="1"/>
    </xf>
    <xf numFmtId="177" fontId="2" fillId="2" borderId="2" xfId="49" applyNumberFormat="1" applyFont="1" applyFill="1" applyBorder="1" applyAlignment="1">
      <alignment horizontal="center" vertical="center" wrapText="1"/>
    </xf>
    <xf numFmtId="179" fontId="2" fillId="2" borderId="2" xfId="3" applyNumberFormat="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2" xfId="3" applyFont="1" applyFill="1" applyBorder="1" applyAlignment="1">
      <alignment vertical="center" wrapText="1"/>
    </xf>
    <xf numFmtId="179" fontId="3" fillId="2" borderId="2" xfId="3" applyNumberFormat="1" applyFont="1" applyFill="1" applyBorder="1" applyAlignment="1">
      <alignment horizontal="center" vertical="center" wrapText="1"/>
    </xf>
    <xf numFmtId="0" fontId="3" fillId="2" borderId="2" xfId="0" applyFont="1" applyFill="1" applyBorder="1" applyAlignment="1">
      <alignment vertical="center" wrapText="1"/>
    </xf>
    <xf numFmtId="179" fontId="3" fillId="2"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178" fontId="2" fillId="0" borderId="2" xfId="33"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3" fillId="2" borderId="3" xfId="0" applyFont="1" applyFill="1" applyBorder="1" applyAlignment="1">
      <alignment vertical="center" wrapText="1"/>
    </xf>
    <xf numFmtId="179" fontId="3" fillId="2" borderId="3" xfId="0" applyNumberFormat="1" applyFont="1" applyFill="1" applyBorder="1" applyAlignment="1">
      <alignment horizontal="center" vertical="center" wrapText="1"/>
    </xf>
    <xf numFmtId="178" fontId="2" fillId="0" borderId="2" xfId="33" applyNumberFormat="1" applyFont="1" applyFill="1" applyBorder="1" applyAlignment="1">
      <alignment horizontal="left" vertical="center" wrapText="1"/>
    </xf>
    <xf numFmtId="177" fontId="2" fillId="0" borderId="2" xfId="0" applyNumberFormat="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179" fontId="3" fillId="0" borderId="2" xfId="0" applyNumberFormat="1" applyFont="1" applyFill="1" applyBorder="1" applyAlignment="1">
      <alignment horizontal="center" vertical="center" wrapText="1"/>
    </xf>
    <xf numFmtId="179" fontId="3" fillId="0" borderId="3" xfId="0" applyNumberFormat="1" applyFont="1" applyFill="1" applyBorder="1" applyAlignment="1">
      <alignment horizontal="center" vertical="center" wrapText="1"/>
    </xf>
    <xf numFmtId="0" fontId="3" fillId="0" borderId="2" xfId="3" applyFont="1" applyFill="1" applyBorder="1" applyAlignment="1">
      <alignment vertical="center" wrapText="1"/>
    </xf>
    <xf numFmtId="179" fontId="3" fillId="0" borderId="2" xfId="3" applyNumberFormat="1" applyFont="1" applyFill="1" applyBorder="1" applyAlignment="1">
      <alignment horizontal="center" vertical="center" wrapText="1"/>
    </xf>
    <xf numFmtId="177" fontId="2" fillId="0" borderId="2" xfId="3" applyNumberFormat="1" applyFont="1" applyFill="1" applyBorder="1" applyAlignment="1">
      <alignment horizontal="center" vertical="center" wrapText="1"/>
    </xf>
    <xf numFmtId="0" fontId="2" fillId="0" borderId="2" xfId="3" applyFont="1" applyFill="1" applyBorder="1" applyAlignment="1">
      <alignment horizontal="center" vertical="center" wrapText="1"/>
    </xf>
    <xf numFmtId="0" fontId="3" fillId="0" borderId="2" xfId="4" applyFont="1" applyFill="1" applyBorder="1" applyAlignment="1">
      <alignment horizontal="center" vertical="center" wrapText="1"/>
    </xf>
    <xf numFmtId="177" fontId="3" fillId="0" borderId="2" xfId="49" applyNumberFormat="1" applyFont="1" applyFill="1" applyBorder="1" applyAlignment="1">
      <alignment horizontal="center" vertical="center" wrapText="1"/>
    </xf>
    <xf numFmtId="179" fontId="3" fillId="0" borderId="2" xfId="4"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2" xfId="49" applyNumberFormat="1" applyFont="1" applyFill="1" applyBorder="1" applyAlignment="1">
      <alignment horizontal="left" vertical="center" wrapText="1"/>
    </xf>
    <xf numFmtId="179" fontId="3" fillId="0" borderId="2" xfId="49" applyNumberFormat="1" applyFont="1" applyFill="1" applyBorder="1" applyAlignment="1">
      <alignment horizontal="center" vertical="center" wrapText="1"/>
    </xf>
    <xf numFmtId="0" fontId="3" fillId="0" borderId="2" xfId="15"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justify" vertical="center" wrapText="1"/>
    </xf>
    <xf numFmtId="0" fontId="10" fillId="2" borderId="1" xfId="0" applyFont="1" applyFill="1" applyBorder="1" applyAlignment="1">
      <alignment horizontal="center" vertical="center"/>
    </xf>
    <xf numFmtId="31"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10" fillId="2" borderId="0" xfId="0" applyFont="1" applyFill="1" applyBorder="1" applyAlignment="1">
      <alignment horizontal="left" vertical="center" wrapText="1"/>
    </xf>
    <xf numFmtId="178" fontId="2" fillId="2" borderId="2" xfId="0" applyNumberFormat="1" applyFont="1" applyFill="1" applyBorder="1" applyAlignment="1">
      <alignment horizontal="center" vertical="center" wrapText="1"/>
    </xf>
    <xf numFmtId="0" fontId="2" fillId="2" borderId="2" xfId="49" applyNumberFormat="1" applyFont="1" applyFill="1" applyBorder="1" applyAlignment="1">
      <alignment horizontal="center" vertical="center" wrapText="1"/>
    </xf>
    <xf numFmtId="178" fontId="2" fillId="2" borderId="2" xfId="3" applyNumberFormat="1" applyFont="1" applyFill="1" applyBorder="1" applyAlignment="1">
      <alignment horizontal="center" vertical="center" wrapText="1"/>
    </xf>
    <xf numFmtId="0" fontId="3" fillId="2" borderId="2" xfId="3" applyFont="1" applyFill="1" applyBorder="1" applyAlignment="1">
      <alignment horizontal="center" vertical="center" wrapText="1"/>
    </xf>
    <xf numFmtId="0" fontId="3" fillId="2" borderId="2" xfId="0" applyFont="1" applyFill="1" applyBorder="1" applyAlignment="1">
      <alignment horizontal="center" vertical="center" wrapText="1"/>
    </xf>
    <xf numFmtId="178" fontId="3" fillId="2" borderId="2" xfId="0" applyNumberFormat="1" applyFont="1" applyFill="1" applyBorder="1" applyAlignment="1">
      <alignment horizontal="center" vertical="center" wrapText="1"/>
    </xf>
    <xf numFmtId="0" fontId="3" fillId="2" borderId="2" xfId="0" applyFont="1" applyFill="1" applyBorder="1" applyAlignment="1">
      <alignment horizontal="left" vertical="center" wrapText="1"/>
    </xf>
    <xf numFmtId="178" fontId="3"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176" fontId="2" fillId="0" borderId="2" xfId="0" applyNumberFormat="1" applyFont="1" applyFill="1" applyBorder="1" applyAlignment="1">
      <alignment horizontal="center" vertical="center" wrapText="1"/>
    </xf>
    <xf numFmtId="178" fontId="3" fillId="0" borderId="2" xfId="0"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3" applyFont="1" applyFill="1" applyBorder="1" applyAlignment="1">
      <alignment horizontal="center" vertical="center" wrapText="1"/>
    </xf>
    <xf numFmtId="176" fontId="2" fillId="0" borderId="2" xfId="3" applyNumberFormat="1" applyFont="1" applyFill="1" applyBorder="1" applyAlignment="1">
      <alignment horizontal="center" vertical="center" wrapText="1"/>
    </xf>
    <xf numFmtId="178" fontId="3" fillId="0" borderId="2" xfId="4" applyNumberFormat="1" applyFont="1" applyFill="1" applyBorder="1" applyAlignment="1">
      <alignment horizontal="center" vertical="center" wrapText="1"/>
    </xf>
    <xf numFmtId="178" fontId="3" fillId="0" borderId="2" xfId="3" applyNumberFormat="1" applyFont="1" applyFill="1" applyBorder="1" applyAlignment="1">
      <alignment horizontal="center" vertical="center" wrapText="1"/>
    </xf>
    <xf numFmtId="178" fontId="3" fillId="0" borderId="2" xfId="3" applyNumberFormat="1" applyFont="1" applyFill="1" applyBorder="1" applyAlignment="1">
      <alignment horizontal="left" vertical="center" wrapText="1"/>
    </xf>
    <xf numFmtId="178" fontId="3" fillId="0" borderId="2" xfId="0" applyNumberFormat="1" applyFont="1" applyFill="1" applyBorder="1" applyAlignment="1">
      <alignment horizontal="left" vertical="center" wrapText="1"/>
    </xf>
    <xf numFmtId="178" fontId="3" fillId="0" borderId="2" xfId="0" applyNumberFormat="1" applyFont="1" applyFill="1" applyBorder="1" applyAlignment="1">
      <alignment horizontal="center" vertical="center"/>
    </xf>
    <xf numFmtId="0" fontId="3" fillId="2" borderId="1" xfId="0" applyFont="1" applyFill="1" applyBorder="1" applyAlignment="1">
      <alignment horizontal="right" vertical="center"/>
    </xf>
    <xf numFmtId="49" fontId="2" fillId="2" borderId="2" xfId="0" applyNumberFormat="1" applyFont="1" applyFill="1" applyBorder="1" applyAlignment="1">
      <alignment horizontal="center" vertical="center" wrapText="1"/>
    </xf>
    <xf numFmtId="49" fontId="2" fillId="2" borderId="2" xfId="3"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left" vertical="center" wrapText="1"/>
    </xf>
    <xf numFmtId="49" fontId="3" fillId="0" borderId="3" xfId="0" applyNumberFormat="1" applyFont="1" applyFill="1" applyBorder="1" applyAlignment="1">
      <alignment horizontal="center" vertical="center" wrapText="1"/>
    </xf>
    <xf numFmtId="49" fontId="3" fillId="0" borderId="2" xfId="4" applyNumberFormat="1" applyFont="1" applyFill="1" applyBorder="1" applyAlignment="1">
      <alignment horizontal="center" vertical="center" wrapText="1"/>
    </xf>
    <xf numFmtId="49" fontId="3" fillId="0" borderId="2" xfId="38" applyNumberFormat="1" applyFont="1" applyFill="1" applyBorder="1" applyAlignment="1">
      <alignment horizontal="center" vertical="center" wrapText="1"/>
    </xf>
    <xf numFmtId="49" fontId="3" fillId="0" borderId="2" xfId="38" applyNumberFormat="1" applyFont="1" applyFill="1" applyBorder="1" applyAlignment="1">
      <alignment horizontal="left" vertical="center" wrapText="1"/>
    </xf>
    <xf numFmtId="0" fontId="3" fillId="0" borderId="2" xfId="36" applyFont="1" applyFill="1" applyBorder="1" applyAlignment="1">
      <alignment horizontal="left" vertical="center" wrapText="1"/>
    </xf>
    <xf numFmtId="0" fontId="3" fillId="0" borderId="2" xfId="3" applyFont="1" applyFill="1" applyBorder="1" applyAlignment="1">
      <alignment horizontal="left" vertical="center" wrapText="1"/>
    </xf>
    <xf numFmtId="49" fontId="3" fillId="0" borderId="2" xfId="3" applyNumberFormat="1" applyFont="1" applyFill="1" applyBorder="1" applyAlignment="1">
      <alignment horizontal="center" vertical="center" wrapText="1"/>
    </xf>
    <xf numFmtId="178" fontId="3" fillId="0" borderId="2" xfId="0" applyNumberFormat="1" applyFont="1" applyFill="1" applyBorder="1" applyAlignment="1">
      <alignment vertical="center" wrapText="1"/>
    </xf>
    <xf numFmtId="49" fontId="3" fillId="0" borderId="2" xfId="0" applyNumberFormat="1" applyFont="1" applyFill="1" applyBorder="1" applyAlignment="1">
      <alignment horizontal="left" vertical="center" wrapText="1"/>
    </xf>
    <xf numFmtId="0" fontId="2" fillId="2" borderId="2" xfId="3" applyFont="1" applyFill="1" applyBorder="1" applyAlignment="1">
      <alignment horizontal="center" vertical="center"/>
    </xf>
    <xf numFmtId="0" fontId="3" fillId="2" borderId="2" xfId="3" applyFont="1" applyFill="1" applyBorder="1" applyAlignment="1">
      <alignment horizontal="center" vertical="center"/>
    </xf>
    <xf numFmtId="0" fontId="3" fillId="2" borderId="2" xfId="3" applyFont="1" applyFill="1" applyBorder="1" applyAlignment="1">
      <alignment horizontal="left" vertical="center" wrapText="1"/>
    </xf>
    <xf numFmtId="0" fontId="3" fillId="0" borderId="2" xfId="3" applyFont="1" applyFill="1" applyBorder="1" applyAlignment="1">
      <alignment horizontal="center" vertical="center"/>
    </xf>
    <xf numFmtId="0" fontId="2" fillId="0" borderId="0" xfId="0" applyFont="1" applyFill="1" applyBorder="1" applyAlignment="1">
      <alignment horizontal="center" vertical="center"/>
    </xf>
    <xf numFmtId="0" fontId="3" fillId="0" borderId="2" xfId="0" applyFont="1" applyFill="1" applyBorder="1" applyAlignment="1">
      <alignment vertical="center"/>
    </xf>
    <xf numFmtId="0" fontId="3" fillId="0" borderId="2" xfId="45" applyFont="1" applyFill="1" applyBorder="1" applyAlignment="1">
      <alignment horizontal="left" vertical="center" wrapText="1"/>
    </xf>
    <xf numFmtId="178" fontId="2" fillId="0" borderId="2" xfId="33" applyNumberFormat="1" applyFont="1" applyFill="1" applyBorder="1" applyAlignment="1">
      <alignment horizontal="justify" vertical="center" wrapText="1"/>
    </xf>
    <xf numFmtId="177" fontId="2" fillId="0" borderId="2" xfId="49" applyNumberFormat="1" applyFont="1" applyFill="1" applyBorder="1" applyAlignment="1">
      <alignment horizontal="center" vertical="center" wrapText="1"/>
    </xf>
    <xf numFmtId="179" fontId="2" fillId="0" borderId="2" xfId="49"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8" fontId="3" fillId="0" borderId="2" xfId="2" applyNumberFormat="1" applyFont="1" applyFill="1" applyBorder="1" applyAlignment="1">
      <alignment horizontal="left" vertical="center" wrapText="1"/>
    </xf>
    <xf numFmtId="178" fontId="3" fillId="2" borderId="2" xfId="3" applyNumberFormat="1" applyFont="1" applyFill="1" applyBorder="1" applyAlignment="1">
      <alignment horizontal="center" vertical="center" wrapText="1"/>
    </xf>
    <xf numFmtId="178" fontId="3" fillId="2" borderId="2" xfId="3" applyNumberFormat="1"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178" fontId="2" fillId="0" borderId="2" xfId="3" applyNumberFormat="1" applyFont="1" applyFill="1" applyBorder="1" applyAlignment="1">
      <alignment horizontal="center" vertical="center" wrapText="1"/>
    </xf>
    <xf numFmtId="49" fontId="3" fillId="2" borderId="2" xfId="3" applyNumberFormat="1" applyFont="1" applyFill="1" applyBorder="1" applyAlignment="1">
      <alignment horizontal="center" vertical="center" wrapText="1"/>
    </xf>
    <xf numFmtId="49" fontId="3" fillId="0" borderId="2" xfId="3" applyNumberFormat="1" applyFont="1" applyFill="1" applyBorder="1" applyAlignment="1">
      <alignment horizontal="left" vertical="center" wrapText="1"/>
    </xf>
    <xf numFmtId="2" fontId="3" fillId="0" borderId="2" xfId="0" applyNumberFormat="1" applyFont="1" applyFill="1" applyBorder="1" applyAlignment="1">
      <alignment horizontal="center" vertical="center" wrapText="1"/>
    </xf>
    <xf numFmtId="49" fontId="3" fillId="2" borderId="2" xfId="38" applyNumberFormat="1" applyFont="1" applyFill="1" applyBorder="1" applyAlignment="1">
      <alignment horizontal="center" vertical="center" wrapText="1"/>
    </xf>
    <xf numFmtId="49" fontId="2" fillId="2" borderId="2" xfId="38" applyNumberFormat="1" applyFont="1" applyFill="1" applyBorder="1" applyAlignment="1">
      <alignment horizontal="center" vertical="center" wrapText="1"/>
    </xf>
    <xf numFmtId="0" fontId="2" fillId="0" borderId="2" xfId="3" applyFont="1" applyFill="1" applyBorder="1" applyAlignment="1">
      <alignment horizontal="center" vertical="center"/>
    </xf>
    <xf numFmtId="178" fontId="3" fillId="2" borderId="0" xfId="0" applyNumberFormat="1" applyFont="1" applyFill="1" applyBorder="1" applyAlignment="1">
      <alignment vertical="center"/>
    </xf>
  </cellXfs>
  <cellStyles count="58">
    <cellStyle name="常规" xfId="0" builtinId="0"/>
    <cellStyle name="样式 1" xfId="1"/>
    <cellStyle name="0,0&#13;&#10;NA&#13;&#10; 3" xfId="2"/>
    <cellStyle name="0,0&#13;&#10;NA&#13;&#10;" xfId="3"/>
    <cellStyle name="0,0_x000d__x000a_NA_x000d__x000a_"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常规 2 4" xfId="15"/>
    <cellStyle name="40% - 强调文字颜色 6" xfId="16" builtinId="51"/>
    <cellStyle name="超链接" xfId="17" builtinId="8"/>
    <cellStyle name="强调文字颜色 5" xfId="18" builtinId="45"/>
    <cellStyle name="标题 3" xfId="19" builtinId="18"/>
    <cellStyle name="汇总" xfId="20" builtinId="25"/>
    <cellStyle name="20% - 强调文字颜色 1" xfId="21" builtinId="30"/>
    <cellStyle name="40% - 强调文字颜色 1" xfId="22" builtinId="31"/>
    <cellStyle name="强调文字颜色 6" xfId="23" builtinId="49"/>
    <cellStyle name="千位分隔" xfId="24" builtinId="3"/>
    <cellStyle name="标题" xfId="25" builtinId="15"/>
    <cellStyle name="已访问的超链接" xfId="26" builtinId="9"/>
    <cellStyle name="40% - 强调文字颜色 4" xfId="27" builtinId="43"/>
    <cellStyle name="链接单元格" xfId="28" builtinId="24"/>
    <cellStyle name="标题 4" xfId="29" builtinId="19"/>
    <cellStyle name="20% - 强调文字颜色 2" xfId="30" builtinId="34"/>
    <cellStyle name="货币[0]" xfId="31" builtinId="7"/>
    <cellStyle name="警告文本" xfId="32" builtinId="11"/>
    <cellStyle name="常规_2012年自治区重大项目建设方案（待报区政府）" xfId="33"/>
    <cellStyle name="40% - 强调文字颜色 2" xfId="34" builtinId="35"/>
    <cellStyle name="注释" xfId="35" builtinId="10"/>
    <cellStyle name="0,0&#13;&#10;NA&#13;&#10; 16" xfId="36"/>
    <cellStyle name="60% - 强调文字颜色 3" xfId="37" builtinId="40"/>
    <cellStyle name="0,0&#13;&#10;NA&#13;&#10; 3_附件 广西电网有限责任公司2016年第一批增补自治区层面统筹推进重大项目进度目标建议表" xfId="38"/>
    <cellStyle name="好" xfId="39" builtinId="26"/>
    <cellStyle name="20% - 强调文字颜色 5" xfId="40" builtinId="46"/>
    <cellStyle name="适中" xfId="41" builtinId="28"/>
    <cellStyle name="计算" xfId="42" builtinId="22"/>
    <cellStyle name="强调文字颜色 1" xfId="43" builtinId="29"/>
    <cellStyle name="60% - 强调文字颜色 4" xfId="44" builtinId="44"/>
    <cellStyle name="常规_重大工程基本情况表0318" xfId="45"/>
    <cellStyle name="60% - 强调文字颜色 1" xfId="46" builtinId="32"/>
    <cellStyle name="强调文字颜色 2" xfId="47" builtinId="33"/>
    <cellStyle name="60% - 强调文字颜色 5" xfId="48" builtinId="48"/>
    <cellStyle name="百分比" xfId="49" builtinId="5"/>
    <cellStyle name="60% - 强调文字颜色 2" xfId="50" builtinId="36"/>
    <cellStyle name="货币" xfId="51" builtinId="4"/>
    <cellStyle name="强调文字颜色 3" xfId="52" builtinId="37"/>
    <cellStyle name="20% - 强调文字颜色 3" xfId="53" builtinId="38"/>
    <cellStyle name="输入" xfId="54" builtinId="20"/>
    <cellStyle name="40% - 强调文字颜色 3" xfId="55" builtinId="39"/>
    <cellStyle name="强调文字颜色 4" xfId="56" builtinId="41"/>
    <cellStyle name="20% - 强调文字颜色 4" xfId="57"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342900</xdr:colOff>
      <xdr:row>134</xdr:row>
      <xdr:rowOff>0</xdr:rowOff>
    </xdr:from>
    <xdr:to>
      <xdr:col>7</xdr:col>
      <xdr:colOff>352425</xdr:colOff>
      <xdr:row>134</xdr:row>
      <xdr:rowOff>9525</xdr:rowOff>
    </xdr:to>
    <xdr:sp>
      <xdr:nvSpPr>
        <xdr:cNvPr id="2" name="文本框 5"/>
        <xdr:cNvSpPr txBox="1"/>
      </xdr:nvSpPr>
      <xdr:spPr>
        <a:xfrm>
          <a:off x="3524250" y="105314115"/>
          <a:ext cx="9525" cy="9525"/>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38100</xdr:rowOff>
    </xdr:to>
    <xdr:sp>
      <xdr:nvSpPr>
        <xdr:cNvPr id="3" name="文本框 6"/>
        <xdr:cNvSpPr txBox="1"/>
      </xdr:nvSpPr>
      <xdr:spPr>
        <a:xfrm>
          <a:off x="3524250" y="105314115"/>
          <a:ext cx="9525" cy="38100"/>
        </a:xfrm>
        <a:prstGeom prst="rect">
          <a:avLst/>
        </a:prstGeom>
        <a:noFill/>
        <a:ln w="9525">
          <a:noFill/>
        </a:ln>
      </xdr:spPr>
    </xdr:sp>
    <xdr:clientData/>
  </xdr:twoCellAnchor>
  <xdr:twoCellAnchor editAs="oneCell">
    <xdr:from>
      <xdr:col>7</xdr:col>
      <xdr:colOff>342900</xdr:colOff>
      <xdr:row>134</xdr:row>
      <xdr:rowOff>0</xdr:rowOff>
    </xdr:from>
    <xdr:to>
      <xdr:col>7</xdr:col>
      <xdr:colOff>371475</xdr:colOff>
      <xdr:row>134</xdr:row>
      <xdr:rowOff>19050</xdr:rowOff>
    </xdr:to>
    <xdr:sp>
      <xdr:nvSpPr>
        <xdr:cNvPr id="4" name="文本框 8"/>
        <xdr:cNvSpPr txBox="1"/>
      </xdr:nvSpPr>
      <xdr:spPr>
        <a:xfrm>
          <a:off x="3524250" y="105314115"/>
          <a:ext cx="28575" cy="19050"/>
        </a:xfrm>
        <a:prstGeom prst="rect">
          <a:avLst/>
        </a:prstGeom>
        <a:noFill/>
        <a:ln w="9525">
          <a:noFill/>
        </a:ln>
      </xdr:spPr>
    </xdr:sp>
    <xdr:clientData/>
  </xdr:twoCellAnchor>
  <xdr:twoCellAnchor editAs="oneCell">
    <xdr:from>
      <xdr:col>7</xdr:col>
      <xdr:colOff>342900</xdr:colOff>
      <xdr:row>134</xdr:row>
      <xdr:rowOff>0</xdr:rowOff>
    </xdr:from>
    <xdr:to>
      <xdr:col>7</xdr:col>
      <xdr:colOff>371475</xdr:colOff>
      <xdr:row>134</xdr:row>
      <xdr:rowOff>38100</xdr:rowOff>
    </xdr:to>
    <xdr:sp>
      <xdr:nvSpPr>
        <xdr:cNvPr id="5" name="文本框 9"/>
        <xdr:cNvSpPr txBox="1"/>
      </xdr:nvSpPr>
      <xdr:spPr>
        <a:xfrm>
          <a:off x="3524250" y="105314115"/>
          <a:ext cx="28575" cy="38100"/>
        </a:xfrm>
        <a:prstGeom prst="rect">
          <a:avLst/>
        </a:prstGeom>
        <a:noFill/>
        <a:ln w="9525">
          <a:noFill/>
        </a:ln>
      </xdr:spPr>
    </xdr:sp>
    <xdr:clientData/>
  </xdr:twoCellAnchor>
  <xdr:twoCellAnchor editAs="oneCell">
    <xdr:from>
      <xdr:col>7</xdr:col>
      <xdr:colOff>342900</xdr:colOff>
      <xdr:row>134</xdr:row>
      <xdr:rowOff>0</xdr:rowOff>
    </xdr:from>
    <xdr:to>
      <xdr:col>7</xdr:col>
      <xdr:colOff>371475</xdr:colOff>
      <xdr:row>134</xdr:row>
      <xdr:rowOff>19050</xdr:rowOff>
    </xdr:to>
    <xdr:sp>
      <xdr:nvSpPr>
        <xdr:cNvPr id="6" name="文本框 8"/>
        <xdr:cNvSpPr txBox="1"/>
      </xdr:nvSpPr>
      <xdr:spPr>
        <a:xfrm>
          <a:off x="3524250" y="105314115"/>
          <a:ext cx="28575" cy="19050"/>
        </a:xfrm>
        <a:prstGeom prst="rect">
          <a:avLst/>
        </a:prstGeom>
        <a:noFill/>
        <a:ln w="9525">
          <a:noFill/>
        </a:ln>
      </xdr:spPr>
    </xdr:sp>
    <xdr:clientData/>
  </xdr:twoCellAnchor>
  <xdr:twoCellAnchor editAs="oneCell">
    <xdr:from>
      <xdr:col>7</xdr:col>
      <xdr:colOff>342900</xdr:colOff>
      <xdr:row>134</xdr:row>
      <xdr:rowOff>0</xdr:rowOff>
    </xdr:from>
    <xdr:to>
      <xdr:col>7</xdr:col>
      <xdr:colOff>371475</xdr:colOff>
      <xdr:row>134</xdr:row>
      <xdr:rowOff>38100</xdr:rowOff>
    </xdr:to>
    <xdr:sp>
      <xdr:nvSpPr>
        <xdr:cNvPr id="7" name="文本框 9"/>
        <xdr:cNvSpPr txBox="1"/>
      </xdr:nvSpPr>
      <xdr:spPr>
        <a:xfrm>
          <a:off x="3524250" y="105314115"/>
          <a:ext cx="28575" cy="38100"/>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9525</xdr:rowOff>
    </xdr:to>
    <xdr:sp>
      <xdr:nvSpPr>
        <xdr:cNvPr id="8" name="文本框 5"/>
        <xdr:cNvSpPr txBox="1"/>
      </xdr:nvSpPr>
      <xdr:spPr>
        <a:xfrm>
          <a:off x="3524250" y="105314115"/>
          <a:ext cx="9525" cy="9525"/>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38100</xdr:rowOff>
    </xdr:to>
    <xdr:sp>
      <xdr:nvSpPr>
        <xdr:cNvPr id="9" name="文本框 6"/>
        <xdr:cNvSpPr txBox="1"/>
      </xdr:nvSpPr>
      <xdr:spPr>
        <a:xfrm>
          <a:off x="3524250" y="105314115"/>
          <a:ext cx="9525" cy="38100"/>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9525</xdr:rowOff>
    </xdr:to>
    <xdr:sp>
      <xdr:nvSpPr>
        <xdr:cNvPr id="10" name="文本框 5"/>
        <xdr:cNvSpPr txBox="1"/>
      </xdr:nvSpPr>
      <xdr:spPr>
        <a:xfrm>
          <a:off x="3524250" y="105314115"/>
          <a:ext cx="9525" cy="9525"/>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38100</xdr:rowOff>
    </xdr:to>
    <xdr:sp>
      <xdr:nvSpPr>
        <xdr:cNvPr id="11" name="文本框 6"/>
        <xdr:cNvSpPr txBox="1"/>
      </xdr:nvSpPr>
      <xdr:spPr>
        <a:xfrm>
          <a:off x="3524250" y="105314115"/>
          <a:ext cx="9525" cy="38100"/>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9525</xdr:rowOff>
    </xdr:to>
    <xdr:sp>
      <xdr:nvSpPr>
        <xdr:cNvPr id="12" name="文本框 5"/>
        <xdr:cNvSpPr txBox="1"/>
      </xdr:nvSpPr>
      <xdr:spPr>
        <a:xfrm>
          <a:off x="3524250" y="105314115"/>
          <a:ext cx="9525" cy="9525"/>
        </a:xfrm>
        <a:prstGeom prst="rect">
          <a:avLst/>
        </a:prstGeom>
        <a:noFill/>
        <a:ln w="9525">
          <a:noFill/>
        </a:ln>
      </xdr:spPr>
    </xdr:sp>
    <xdr:clientData/>
  </xdr:twoCellAnchor>
  <xdr:twoCellAnchor editAs="oneCell">
    <xdr:from>
      <xdr:col>7</xdr:col>
      <xdr:colOff>342900</xdr:colOff>
      <xdr:row>134</xdr:row>
      <xdr:rowOff>0</xdr:rowOff>
    </xdr:from>
    <xdr:to>
      <xdr:col>7</xdr:col>
      <xdr:colOff>352425</xdr:colOff>
      <xdr:row>134</xdr:row>
      <xdr:rowOff>38100</xdr:rowOff>
    </xdr:to>
    <xdr:sp>
      <xdr:nvSpPr>
        <xdr:cNvPr id="13" name="文本框 6"/>
        <xdr:cNvSpPr txBox="1"/>
      </xdr:nvSpPr>
      <xdr:spPr>
        <a:xfrm>
          <a:off x="3524250" y="105314115"/>
          <a:ext cx="9525" cy="381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34"/>
  <sheetViews>
    <sheetView tabSelected="1" view="pageBreakPreview" zoomScaleNormal="100" zoomScaleSheetLayoutView="100" workbookViewId="0">
      <pane xSplit="8" ySplit="5" topLeftCell="I54" activePane="bottomRight" state="frozen"/>
      <selection/>
      <selection pane="topRight"/>
      <selection pane="bottomLeft"/>
      <selection pane="bottomRight" activeCell="Q59" sqref="Q59"/>
    </sheetView>
  </sheetViews>
  <sheetFormatPr defaultColWidth="8.75" defaultRowHeight="12"/>
  <cols>
    <col min="1" max="1" width="2.375" style="9" hidden="1" customWidth="1"/>
    <col min="2" max="2" width="2" style="9" hidden="1" customWidth="1"/>
    <col min="3" max="3" width="3.75" style="10" hidden="1" customWidth="1"/>
    <col min="4" max="4" width="5" style="11" hidden="1" customWidth="1"/>
    <col min="5" max="5" width="4.875" style="12" customWidth="1"/>
    <col min="6" max="6" width="15.125" style="9" customWidth="1"/>
    <col min="7" max="7" width="21.75" style="11" customWidth="1"/>
    <col min="8" max="8" width="6.375" style="13" customWidth="1"/>
    <col min="9" max="9" width="8.125" style="14" customWidth="1"/>
    <col min="10" max="10" width="8.75" style="15" customWidth="1"/>
    <col min="11" max="11" width="8.125" style="16" customWidth="1"/>
    <col min="12" max="12" width="18.125" style="8" customWidth="1"/>
    <col min="13" max="13" width="14.625" style="8" customWidth="1"/>
    <col min="14" max="14" width="5.875" style="12" customWidth="1"/>
    <col min="15" max="15" width="10.25" style="17" customWidth="1"/>
    <col min="16" max="16" width="8" style="8" customWidth="1"/>
    <col min="17" max="17" width="6.25" style="9" customWidth="1"/>
    <col min="18" max="16384" width="8.75" style="9"/>
  </cols>
  <sheetData>
    <row r="1" spans="5:6">
      <c r="E1" s="17" t="s">
        <v>0</v>
      </c>
      <c r="F1" s="25"/>
    </row>
    <row r="2" s="1" customFormat="1" ht="32.25" customHeight="1" spans="3:17">
      <c r="C2" s="1" t="s">
        <v>1</v>
      </c>
      <c r="D2" s="18"/>
      <c r="E2" s="26" t="s">
        <v>2</v>
      </c>
      <c r="F2" s="26"/>
      <c r="G2" s="26"/>
      <c r="H2" s="27"/>
      <c r="I2" s="26"/>
      <c r="J2" s="26"/>
      <c r="K2" s="26"/>
      <c r="L2" s="26"/>
      <c r="M2" s="26"/>
      <c r="N2" s="27"/>
      <c r="O2" s="26"/>
      <c r="P2" s="26"/>
      <c r="Q2" s="26"/>
    </row>
    <row r="3" ht="14.25" customHeight="1" spans="5:17">
      <c r="E3" s="28"/>
      <c r="F3" s="28"/>
      <c r="G3" s="28"/>
      <c r="H3" s="29"/>
      <c r="I3" s="67"/>
      <c r="J3" s="68"/>
      <c r="K3" s="69"/>
      <c r="L3" s="70"/>
      <c r="M3" s="70"/>
      <c r="O3" s="92" t="s">
        <v>3</v>
      </c>
      <c r="P3" s="92"/>
      <c r="Q3" s="92"/>
    </row>
    <row r="4" s="2" customFormat="1" ht="21" spans="3:17">
      <c r="C4" s="2" t="s">
        <v>4</v>
      </c>
      <c r="D4" s="2" t="s">
        <v>5</v>
      </c>
      <c r="E4" s="30" t="s">
        <v>6</v>
      </c>
      <c r="F4" s="30" t="s">
        <v>7</v>
      </c>
      <c r="G4" s="31" t="s">
        <v>8</v>
      </c>
      <c r="H4" s="32" t="s">
        <v>9</v>
      </c>
      <c r="I4" s="30" t="s">
        <v>10</v>
      </c>
      <c r="J4" s="71" t="s">
        <v>11</v>
      </c>
      <c r="K4" s="30" t="s">
        <v>12</v>
      </c>
      <c r="L4" s="30" t="s">
        <v>13</v>
      </c>
      <c r="M4" s="30" t="s">
        <v>14</v>
      </c>
      <c r="N4" s="93" t="s">
        <v>15</v>
      </c>
      <c r="O4" s="30" t="s">
        <v>16</v>
      </c>
      <c r="P4" s="30" t="s">
        <v>17</v>
      </c>
      <c r="Q4" s="33" t="s">
        <v>18</v>
      </c>
    </row>
    <row r="5" s="3" customFormat="1" ht="10.5" spans="4:17">
      <c r="D5" s="19"/>
      <c r="E5" s="33"/>
      <c r="F5" s="33" t="s">
        <v>19</v>
      </c>
      <c r="G5" s="34">
        <f t="shared" ref="G5:K5" si="0">G6+G35+G113+G126</f>
        <v>90</v>
      </c>
      <c r="H5" s="34"/>
      <c r="I5" s="34"/>
      <c r="J5" s="72">
        <f t="shared" si="0"/>
        <v>10638600.543</v>
      </c>
      <c r="K5" s="72">
        <f t="shared" si="0"/>
        <v>1953370</v>
      </c>
      <c r="L5" s="33"/>
      <c r="M5" s="33"/>
      <c r="N5" s="94"/>
      <c r="O5" s="33"/>
      <c r="P5" s="33"/>
      <c r="Q5" s="107"/>
    </row>
    <row r="6" s="3" customFormat="1" ht="10.5" spans="4:17">
      <c r="D6" s="19"/>
      <c r="E6" s="33"/>
      <c r="F6" s="33" t="s">
        <v>20</v>
      </c>
      <c r="G6" s="34">
        <f t="shared" ref="G6:K6" si="1">G7+G12+G15</f>
        <v>21</v>
      </c>
      <c r="H6" s="35"/>
      <c r="I6" s="33"/>
      <c r="J6" s="73">
        <f t="shared" si="1"/>
        <v>1249827.933</v>
      </c>
      <c r="K6" s="73">
        <f t="shared" si="1"/>
        <v>119000</v>
      </c>
      <c r="L6" s="33"/>
      <c r="M6" s="33"/>
      <c r="N6" s="94"/>
      <c r="O6" s="33"/>
      <c r="P6" s="33"/>
      <c r="Q6" s="107"/>
    </row>
    <row r="7" s="3" customFormat="1" ht="10.5" spans="4:17">
      <c r="D7" s="19"/>
      <c r="E7" s="33"/>
      <c r="F7" s="33" t="s">
        <v>21</v>
      </c>
      <c r="G7" s="34">
        <f t="shared" ref="G7:K7" si="2">G8</f>
        <v>3</v>
      </c>
      <c r="H7" s="35"/>
      <c r="I7" s="33"/>
      <c r="J7" s="73">
        <f t="shared" si="2"/>
        <v>58308</v>
      </c>
      <c r="K7" s="73">
        <f t="shared" si="2"/>
        <v>13000</v>
      </c>
      <c r="L7" s="33"/>
      <c r="M7" s="33"/>
      <c r="N7" s="94"/>
      <c r="O7" s="33"/>
      <c r="P7" s="33"/>
      <c r="Q7" s="107"/>
    </row>
    <row r="8" s="3" customFormat="1" ht="10.5" spans="4:17">
      <c r="D8" s="19"/>
      <c r="E8" s="33"/>
      <c r="F8" s="33" t="s">
        <v>22</v>
      </c>
      <c r="G8" s="34">
        <f>COUNTA(G9:G11)</f>
        <v>3</v>
      </c>
      <c r="H8" s="35"/>
      <c r="I8" s="33"/>
      <c r="J8" s="73">
        <f>SUM(J9:J11)</f>
        <v>58308</v>
      </c>
      <c r="K8" s="73">
        <f>SUM(K9:K11)</f>
        <v>13000</v>
      </c>
      <c r="L8" s="33"/>
      <c r="M8" s="33"/>
      <c r="N8" s="94"/>
      <c r="O8" s="33"/>
      <c r="P8" s="33"/>
      <c r="Q8" s="107"/>
    </row>
    <row r="9" ht="52.5" spans="3:17">
      <c r="C9" s="10" t="s">
        <v>23</v>
      </c>
      <c r="D9" s="11" t="s">
        <v>24</v>
      </c>
      <c r="E9" s="36">
        <v>1</v>
      </c>
      <c r="F9" s="37" t="s">
        <v>25</v>
      </c>
      <c r="G9" s="37" t="s">
        <v>26</v>
      </c>
      <c r="H9" s="38" t="s">
        <v>27</v>
      </c>
      <c r="I9" s="74" t="s">
        <v>28</v>
      </c>
      <c r="J9" s="74">
        <v>20613</v>
      </c>
      <c r="K9" s="74">
        <v>6000</v>
      </c>
      <c r="L9" s="37" t="s">
        <v>29</v>
      </c>
      <c r="M9" s="37" t="s">
        <v>30</v>
      </c>
      <c r="N9" s="74" t="s">
        <v>31</v>
      </c>
      <c r="O9" s="37" t="s">
        <v>32</v>
      </c>
      <c r="P9" s="77" t="s">
        <v>33</v>
      </c>
      <c r="Q9" s="50" t="s">
        <v>34</v>
      </c>
    </row>
    <row r="10" ht="52.5" spans="3:17">
      <c r="C10" s="10" t="s">
        <v>23</v>
      </c>
      <c r="D10" s="11" t="s">
        <v>24</v>
      </c>
      <c r="E10" s="36">
        <v>2</v>
      </c>
      <c r="F10" s="37" t="s">
        <v>35</v>
      </c>
      <c r="G10" s="37" t="s">
        <v>36</v>
      </c>
      <c r="H10" s="38" t="s">
        <v>37</v>
      </c>
      <c r="I10" s="74" t="s">
        <v>38</v>
      </c>
      <c r="J10" s="74">
        <v>14010</v>
      </c>
      <c r="K10" s="74">
        <v>2000</v>
      </c>
      <c r="L10" s="37" t="s">
        <v>39</v>
      </c>
      <c r="M10" s="37" t="s">
        <v>40</v>
      </c>
      <c r="N10" s="74" t="s">
        <v>41</v>
      </c>
      <c r="O10" s="37" t="s">
        <v>32</v>
      </c>
      <c r="P10" s="77" t="s">
        <v>33</v>
      </c>
      <c r="Q10" s="50" t="s">
        <v>34</v>
      </c>
    </row>
    <row r="11" s="3" customFormat="1" ht="63" spans="3:17">
      <c r="C11" s="10" t="s">
        <v>42</v>
      </c>
      <c r="D11" s="11" t="s">
        <v>24</v>
      </c>
      <c r="E11" s="36">
        <v>3</v>
      </c>
      <c r="F11" s="39" t="s">
        <v>43</v>
      </c>
      <c r="G11" s="39" t="s">
        <v>44</v>
      </c>
      <c r="H11" s="40" t="s">
        <v>37</v>
      </c>
      <c r="I11" s="75" t="s">
        <v>45</v>
      </c>
      <c r="J11" s="76">
        <v>23685</v>
      </c>
      <c r="K11" s="75">
        <v>5000</v>
      </c>
      <c r="L11" s="77" t="s">
        <v>46</v>
      </c>
      <c r="M11" s="77" t="s">
        <v>47</v>
      </c>
      <c r="N11" s="95" t="s">
        <v>48</v>
      </c>
      <c r="O11" s="77" t="s">
        <v>49</v>
      </c>
      <c r="P11" s="37" t="s">
        <v>50</v>
      </c>
      <c r="Q11" s="108" t="s">
        <v>51</v>
      </c>
    </row>
    <row r="12" customHeight="1" spans="5:17">
      <c r="E12" s="41"/>
      <c r="F12" s="42" t="s">
        <v>52</v>
      </c>
      <c r="G12" s="34">
        <f t="shared" ref="G12:K12" si="3">G13</f>
        <v>1</v>
      </c>
      <c r="H12" s="35"/>
      <c r="I12" s="33"/>
      <c r="J12" s="73">
        <f t="shared" si="3"/>
        <v>44604.5862</v>
      </c>
      <c r="K12" s="73">
        <f t="shared" si="3"/>
        <v>5000</v>
      </c>
      <c r="L12" s="51"/>
      <c r="M12" s="50"/>
      <c r="N12" s="96"/>
      <c r="O12" s="50"/>
      <c r="P12" s="97"/>
      <c r="Q12" s="109"/>
    </row>
    <row r="13" ht="12.95" customHeight="1" spans="5:17">
      <c r="E13" s="41"/>
      <c r="F13" s="42" t="s">
        <v>53</v>
      </c>
      <c r="G13" s="34">
        <f>COUNTA(G14)</f>
        <v>1</v>
      </c>
      <c r="H13" s="35"/>
      <c r="I13" s="33"/>
      <c r="J13" s="73">
        <f>SUM(J14)</f>
        <v>44604.5862</v>
      </c>
      <c r="K13" s="73">
        <f>SUM(K14)</f>
        <v>5000</v>
      </c>
      <c r="L13" s="51"/>
      <c r="M13" s="50"/>
      <c r="N13" s="96"/>
      <c r="O13" s="50"/>
      <c r="P13" s="97"/>
      <c r="Q13" s="109"/>
    </row>
    <row r="14" ht="83.1" customHeight="1" spans="3:17">
      <c r="C14" s="10" t="s">
        <v>54</v>
      </c>
      <c r="D14" s="11" t="s">
        <v>55</v>
      </c>
      <c r="E14" s="43">
        <v>1</v>
      </c>
      <c r="F14" s="44" t="s">
        <v>56</v>
      </c>
      <c r="G14" s="45" t="s">
        <v>57</v>
      </c>
      <c r="H14" s="46" t="s">
        <v>27</v>
      </c>
      <c r="I14" s="43" t="s">
        <v>58</v>
      </c>
      <c r="J14" s="78">
        <v>44604.5862</v>
      </c>
      <c r="K14" s="79">
        <v>5000</v>
      </c>
      <c r="L14" s="80" t="s">
        <v>59</v>
      </c>
      <c r="M14" s="80" t="s">
        <v>60</v>
      </c>
      <c r="N14" s="98" t="s">
        <v>48</v>
      </c>
      <c r="O14" s="80" t="s">
        <v>61</v>
      </c>
      <c r="P14" s="77" t="s">
        <v>62</v>
      </c>
      <c r="Q14" s="109" t="s">
        <v>63</v>
      </c>
    </row>
    <row r="15" ht="29.1" customHeight="1" spans="5:17">
      <c r="E15" s="41"/>
      <c r="F15" s="47" t="s">
        <v>64</v>
      </c>
      <c r="G15" s="48">
        <f t="shared" ref="G15:K15" si="4">G16+G25</f>
        <v>17</v>
      </c>
      <c r="H15" s="48"/>
      <c r="I15" s="48"/>
      <c r="J15" s="81">
        <f t="shared" si="4"/>
        <v>1146915.3468</v>
      </c>
      <c r="K15" s="81">
        <f t="shared" si="4"/>
        <v>101000</v>
      </c>
      <c r="L15" s="51"/>
      <c r="M15" s="50"/>
      <c r="N15" s="96"/>
      <c r="O15" s="50"/>
      <c r="P15" s="97"/>
      <c r="Q15" s="109"/>
    </row>
    <row r="16" ht="21" customHeight="1" spans="5:17">
      <c r="E16" s="41"/>
      <c r="F16" s="42" t="s">
        <v>65</v>
      </c>
      <c r="G16" s="34">
        <f>COUNTA(G17:G24)</f>
        <v>8</v>
      </c>
      <c r="H16" s="35"/>
      <c r="I16" s="33"/>
      <c r="J16" s="73">
        <f>SUM(J17:J24)</f>
        <v>458829.6468</v>
      </c>
      <c r="K16" s="73">
        <f>SUM(K17:K24)</f>
        <v>41000</v>
      </c>
      <c r="L16" s="51"/>
      <c r="M16" s="50"/>
      <c r="N16" s="96"/>
      <c r="O16" s="50"/>
      <c r="P16" s="97"/>
      <c r="Q16" s="109"/>
    </row>
    <row r="17" s="4" customFormat="1" ht="115.5" spans="3:17">
      <c r="C17" s="5" t="s">
        <v>66</v>
      </c>
      <c r="D17" s="20" t="s">
        <v>67</v>
      </c>
      <c r="E17" s="49">
        <v>1</v>
      </c>
      <c r="F17" s="50" t="s">
        <v>68</v>
      </c>
      <c r="G17" s="51" t="s">
        <v>69</v>
      </c>
      <c r="H17" s="52" t="s">
        <v>70</v>
      </c>
      <c r="I17" s="61" t="s">
        <v>71</v>
      </c>
      <c r="J17" s="82">
        <v>269400</v>
      </c>
      <c r="K17" s="61">
        <v>10000</v>
      </c>
      <c r="L17" s="50" t="s">
        <v>72</v>
      </c>
      <c r="M17" s="50" t="s">
        <v>73</v>
      </c>
      <c r="N17" s="96" t="s">
        <v>48</v>
      </c>
      <c r="O17" s="50" t="s">
        <v>74</v>
      </c>
      <c r="P17" s="50" t="s">
        <v>75</v>
      </c>
      <c r="Q17" s="103" t="s">
        <v>76</v>
      </c>
    </row>
    <row r="18" s="4" customFormat="1" ht="63" spans="3:17">
      <c r="C18" s="5" t="s">
        <v>66</v>
      </c>
      <c r="D18" s="20" t="s">
        <v>67</v>
      </c>
      <c r="E18" s="49">
        <v>2</v>
      </c>
      <c r="F18" s="50" t="s">
        <v>77</v>
      </c>
      <c r="G18" s="51" t="s">
        <v>78</v>
      </c>
      <c r="H18" s="52" t="s">
        <v>27</v>
      </c>
      <c r="I18" s="61" t="s">
        <v>71</v>
      </c>
      <c r="J18" s="82">
        <v>63662.37</v>
      </c>
      <c r="K18" s="61">
        <v>5000</v>
      </c>
      <c r="L18" s="50" t="s">
        <v>79</v>
      </c>
      <c r="M18" s="50" t="s">
        <v>80</v>
      </c>
      <c r="N18" s="96" t="s">
        <v>81</v>
      </c>
      <c r="O18" s="50" t="s">
        <v>82</v>
      </c>
      <c r="P18" s="50" t="s">
        <v>75</v>
      </c>
      <c r="Q18" s="103" t="s">
        <v>76</v>
      </c>
    </row>
    <row r="19" s="4" customFormat="1" ht="73.5" spans="3:17">
      <c r="C19" s="5" t="s">
        <v>66</v>
      </c>
      <c r="D19" s="20" t="s">
        <v>67</v>
      </c>
      <c r="E19" s="49">
        <v>3</v>
      </c>
      <c r="F19" s="50" t="s">
        <v>83</v>
      </c>
      <c r="G19" s="51" t="s">
        <v>84</v>
      </c>
      <c r="H19" s="52" t="s">
        <v>27</v>
      </c>
      <c r="I19" s="61" t="s">
        <v>71</v>
      </c>
      <c r="J19" s="82">
        <v>11049.08</v>
      </c>
      <c r="K19" s="61">
        <v>2000</v>
      </c>
      <c r="L19" s="50" t="s">
        <v>85</v>
      </c>
      <c r="M19" s="50" t="s">
        <v>86</v>
      </c>
      <c r="N19" s="96" t="s">
        <v>41</v>
      </c>
      <c r="O19" s="50" t="s">
        <v>82</v>
      </c>
      <c r="P19" s="50" t="s">
        <v>75</v>
      </c>
      <c r="Q19" s="103" t="s">
        <v>76</v>
      </c>
    </row>
    <row r="20" s="4" customFormat="1" ht="161.25" customHeight="1" spans="3:17">
      <c r="C20" s="5" t="s">
        <v>66</v>
      </c>
      <c r="D20" s="20" t="s">
        <v>67</v>
      </c>
      <c r="E20" s="49">
        <v>4</v>
      </c>
      <c r="F20" s="50" t="s">
        <v>87</v>
      </c>
      <c r="G20" s="51" t="s">
        <v>88</v>
      </c>
      <c r="H20" s="52" t="s">
        <v>27</v>
      </c>
      <c r="I20" s="61" t="s">
        <v>71</v>
      </c>
      <c r="J20" s="82">
        <v>35802</v>
      </c>
      <c r="K20" s="61">
        <v>8000</v>
      </c>
      <c r="L20" s="50" t="s">
        <v>89</v>
      </c>
      <c r="M20" s="50" t="s">
        <v>90</v>
      </c>
      <c r="N20" s="96" t="s">
        <v>81</v>
      </c>
      <c r="O20" s="50" t="s">
        <v>82</v>
      </c>
      <c r="P20" s="50" t="s">
        <v>75</v>
      </c>
      <c r="Q20" s="103" t="s">
        <v>76</v>
      </c>
    </row>
    <row r="21" s="4" customFormat="1" ht="90" customHeight="1" spans="3:17">
      <c r="C21" s="21" t="s">
        <v>54</v>
      </c>
      <c r="D21" s="22" t="s">
        <v>67</v>
      </c>
      <c r="E21" s="49">
        <v>5</v>
      </c>
      <c r="F21" s="44" t="s">
        <v>91</v>
      </c>
      <c r="G21" s="44" t="s">
        <v>92</v>
      </c>
      <c r="H21" s="53" t="s">
        <v>70</v>
      </c>
      <c r="I21" s="43" t="s">
        <v>93</v>
      </c>
      <c r="J21" s="83">
        <v>16204.7583</v>
      </c>
      <c r="K21" s="43">
        <v>3000</v>
      </c>
      <c r="L21" s="84" t="s">
        <v>59</v>
      </c>
      <c r="M21" s="84" t="s">
        <v>94</v>
      </c>
      <c r="N21" s="98" t="s">
        <v>48</v>
      </c>
      <c r="O21" s="84" t="s">
        <v>61</v>
      </c>
      <c r="P21" s="50" t="s">
        <v>62</v>
      </c>
      <c r="Q21" s="109" t="s">
        <v>63</v>
      </c>
    </row>
    <row r="22" s="4" customFormat="1" ht="91.5" customHeight="1" spans="3:17">
      <c r="C22" s="21" t="s">
        <v>54</v>
      </c>
      <c r="D22" s="22" t="s">
        <v>67</v>
      </c>
      <c r="E22" s="49">
        <v>6</v>
      </c>
      <c r="F22" s="44" t="s">
        <v>95</v>
      </c>
      <c r="G22" s="44" t="s">
        <v>96</v>
      </c>
      <c r="H22" s="53" t="s">
        <v>27</v>
      </c>
      <c r="I22" s="43" t="s">
        <v>58</v>
      </c>
      <c r="J22" s="83">
        <v>29737.4385</v>
      </c>
      <c r="K22" s="43">
        <v>5000</v>
      </c>
      <c r="L22" s="84" t="s">
        <v>59</v>
      </c>
      <c r="M22" s="84" t="s">
        <v>97</v>
      </c>
      <c r="N22" s="98" t="s">
        <v>48</v>
      </c>
      <c r="O22" s="84" t="s">
        <v>98</v>
      </c>
      <c r="P22" s="50" t="s">
        <v>62</v>
      </c>
      <c r="Q22" s="109" t="s">
        <v>63</v>
      </c>
    </row>
    <row r="23" s="4" customFormat="1" ht="52.5" spans="3:17">
      <c r="C23" s="21" t="s">
        <v>23</v>
      </c>
      <c r="D23" s="22" t="s">
        <v>67</v>
      </c>
      <c r="E23" s="49">
        <v>7</v>
      </c>
      <c r="F23" s="54" t="s">
        <v>99</v>
      </c>
      <c r="G23" s="54" t="s">
        <v>100</v>
      </c>
      <c r="H23" s="55" t="s">
        <v>27</v>
      </c>
      <c r="I23" s="85" t="s">
        <v>38</v>
      </c>
      <c r="J23" s="85">
        <v>17974</v>
      </c>
      <c r="K23" s="85">
        <v>5000</v>
      </c>
      <c r="L23" s="54" t="s">
        <v>101</v>
      </c>
      <c r="M23" s="54" t="s">
        <v>102</v>
      </c>
      <c r="N23" s="85" t="s">
        <v>48</v>
      </c>
      <c r="O23" s="54" t="s">
        <v>103</v>
      </c>
      <c r="P23" s="50" t="s">
        <v>33</v>
      </c>
      <c r="Q23" s="50" t="s">
        <v>34</v>
      </c>
    </row>
    <row r="24" s="4" customFormat="1" ht="63" spans="3:17">
      <c r="C24" s="21" t="s">
        <v>42</v>
      </c>
      <c r="D24" s="22" t="s">
        <v>67</v>
      </c>
      <c r="E24" s="49">
        <v>8</v>
      </c>
      <c r="F24" s="51" t="s">
        <v>104</v>
      </c>
      <c r="G24" s="51" t="s">
        <v>105</v>
      </c>
      <c r="H24" s="52" t="s">
        <v>27</v>
      </c>
      <c r="I24" s="61" t="s">
        <v>28</v>
      </c>
      <c r="J24" s="82">
        <v>15000</v>
      </c>
      <c r="K24" s="61">
        <v>3000</v>
      </c>
      <c r="L24" s="50" t="s">
        <v>106</v>
      </c>
      <c r="M24" s="50" t="s">
        <v>107</v>
      </c>
      <c r="N24" s="96" t="s">
        <v>41</v>
      </c>
      <c r="O24" s="50" t="s">
        <v>108</v>
      </c>
      <c r="P24" s="54" t="s">
        <v>50</v>
      </c>
      <c r="Q24" s="108" t="s">
        <v>51</v>
      </c>
    </row>
    <row r="25" ht="30" customHeight="1" spans="5:17">
      <c r="E25" s="41"/>
      <c r="F25" s="47" t="s">
        <v>109</v>
      </c>
      <c r="G25" s="34">
        <f>COUNTA(G26:G34)</f>
        <v>9</v>
      </c>
      <c r="H25" s="35"/>
      <c r="I25" s="33"/>
      <c r="J25" s="73">
        <f>SUM(J26:J34)</f>
        <v>688085.7</v>
      </c>
      <c r="K25" s="73">
        <f>SUM(K26:K34)</f>
        <v>60000</v>
      </c>
      <c r="L25" s="51"/>
      <c r="M25" s="50"/>
      <c r="N25" s="96"/>
      <c r="O25" s="50"/>
      <c r="P25" s="97"/>
      <c r="Q25" s="109"/>
    </row>
    <row r="26" ht="199.5" spans="3:17">
      <c r="C26" s="5" t="s">
        <v>66</v>
      </c>
      <c r="D26" s="20" t="s">
        <v>110</v>
      </c>
      <c r="E26" s="49">
        <v>1</v>
      </c>
      <c r="F26" s="50" t="s">
        <v>111</v>
      </c>
      <c r="G26" s="51" t="s">
        <v>112</v>
      </c>
      <c r="H26" s="52" t="s">
        <v>70</v>
      </c>
      <c r="I26" s="61" t="s">
        <v>71</v>
      </c>
      <c r="J26" s="82">
        <v>231900</v>
      </c>
      <c r="K26" s="61">
        <v>10000</v>
      </c>
      <c r="L26" s="50" t="s">
        <v>113</v>
      </c>
      <c r="M26" s="50" t="s">
        <v>73</v>
      </c>
      <c r="N26" s="96" t="s">
        <v>41</v>
      </c>
      <c r="O26" s="50" t="s">
        <v>74</v>
      </c>
      <c r="P26" s="50" t="s">
        <v>75</v>
      </c>
      <c r="Q26" s="103" t="s">
        <v>76</v>
      </c>
    </row>
    <row r="27" ht="94.5" spans="3:17">
      <c r="C27" s="5" t="s">
        <v>66</v>
      </c>
      <c r="D27" s="20" t="s">
        <v>110</v>
      </c>
      <c r="E27" s="49">
        <v>2</v>
      </c>
      <c r="F27" s="50" t="s">
        <v>114</v>
      </c>
      <c r="G27" s="51" t="s">
        <v>115</v>
      </c>
      <c r="H27" s="52" t="s">
        <v>27</v>
      </c>
      <c r="I27" s="61" t="s">
        <v>116</v>
      </c>
      <c r="J27" s="82">
        <v>69597</v>
      </c>
      <c r="K27" s="61">
        <v>15000</v>
      </c>
      <c r="L27" s="50" t="s">
        <v>117</v>
      </c>
      <c r="M27" s="50" t="s">
        <v>118</v>
      </c>
      <c r="N27" s="96" t="s">
        <v>41</v>
      </c>
      <c r="O27" s="50" t="s">
        <v>82</v>
      </c>
      <c r="P27" s="50" t="s">
        <v>75</v>
      </c>
      <c r="Q27" s="103" t="s">
        <v>76</v>
      </c>
    </row>
    <row r="28" ht="73.5" spans="3:17">
      <c r="C28" s="5" t="s">
        <v>66</v>
      </c>
      <c r="D28" s="20" t="s">
        <v>110</v>
      </c>
      <c r="E28" s="49">
        <v>3</v>
      </c>
      <c r="F28" s="50" t="s">
        <v>119</v>
      </c>
      <c r="G28" s="51" t="s">
        <v>120</v>
      </c>
      <c r="H28" s="52" t="s">
        <v>27</v>
      </c>
      <c r="I28" s="61" t="s">
        <v>116</v>
      </c>
      <c r="J28" s="82">
        <v>18889</v>
      </c>
      <c r="K28" s="61">
        <v>5000</v>
      </c>
      <c r="L28" s="50" t="s">
        <v>121</v>
      </c>
      <c r="M28" s="50" t="s">
        <v>122</v>
      </c>
      <c r="N28" s="96" t="s">
        <v>81</v>
      </c>
      <c r="O28" s="50" t="s">
        <v>123</v>
      </c>
      <c r="P28" s="50" t="s">
        <v>75</v>
      </c>
      <c r="Q28" s="103" t="s">
        <v>76</v>
      </c>
    </row>
    <row r="29" ht="63" spans="3:17">
      <c r="C29" s="23" t="s">
        <v>124</v>
      </c>
      <c r="D29" s="7" t="s">
        <v>110</v>
      </c>
      <c r="E29" s="49">
        <v>4</v>
      </c>
      <c r="F29" s="51" t="s">
        <v>125</v>
      </c>
      <c r="G29" s="51" t="s">
        <v>126</v>
      </c>
      <c r="H29" s="50" t="s">
        <v>37</v>
      </c>
      <c r="I29" s="61" t="s">
        <v>45</v>
      </c>
      <c r="J29" s="82">
        <v>17000</v>
      </c>
      <c r="K29" s="61">
        <v>5000</v>
      </c>
      <c r="L29" s="50" t="s">
        <v>127</v>
      </c>
      <c r="M29" s="50" t="s">
        <v>128</v>
      </c>
      <c r="N29" s="96" t="s">
        <v>41</v>
      </c>
      <c r="O29" s="50" t="s">
        <v>129</v>
      </c>
      <c r="P29" s="50" t="s">
        <v>130</v>
      </c>
      <c r="Q29" s="110" t="s">
        <v>131</v>
      </c>
    </row>
    <row r="30" ht="105" spans="3:17">
      <c r="C30" s="23" t="s">
        <v>124</v>
      </c>
      <c r="D30" s="7" t="s">
        <v>110</v>
      </c>
      <c r="E30" s="49">
        <v>5</v>
      </c>
      <c r="F30" s="51" t="s">
        <v>132</v>
      </c>
      <c r="G30" s="51" t="s">
        <v>133</v>
      </c>
      <c r="H30" s="50" t="s">
        <v>37</v>
      </c>
      <c r="I30" s="61" t="s">
        <v>134</v>
      </c>
      <c r="J30" s="82">
        <v>78809.7</v>
      </c>
      <c r="K30" s="61">
        <v>5000</v>
      </c>
      <c r="L30" s="50" t="s">
        <v>135</v>
      </c>
      <c r="M30" s="50" t="s">
        <v>136</v>
      </c>
      <c r="N30" s="96" t="s">
        <v>41</v>
      </c>
      <c r="O30" s="61" t="s">
        <v>137</v>
      </c>
      <c r="P30" s="50" t="s">
        <v>130</v>
      </c>
      <c r="Q30" s="110" t="s">
        <v>131</v>
      </c>
    </row>
    <row r="31" ht="115.5" spans="3:17">
      <c r="C31" s="24" t="s">
        <v>23</v>
      </c>
      <c r="D31" s="22" t="s">
        <v>110</v>
      </c>
      <c r="E31" s="49">
        <v>6</v>
      </c>
      <c r="F31" s="54" t="s">
        <v>138</v>
      </c>
      <c r="G31" s="54" t="s">
        <v>139</v>
      </c>
      <c r="H31" s="55" t="s">
        <v>140</v>
      </c>
      <c r="I31" s="85" t="s">
        <v>38</v>
      </c>
      <c r="J31" s="85">
        <v>21177</v>
      </c>
      <c r="K31" s="85">
        <v>2000</v>
      </c>
      <c r="L31" s="54" t="s">
        <v>141</v>
      </c>
      <c r="M31" s="54" t="s">
        <v>142</v>
      </c>
      <c r="N31" s="85" t="s">
        <v>48</v>
      </c>
      <c r="O31" s="54" t="s">
        <v>143</v>
      </c>
      <c r="P31" s="50" t="s">
        <v>33</v>
      </c>
      <c r="Q31" s="50" t="s">
        <v>34</v>
      </c>
    </row>
    <row r="32" ht="63" spans="3:17">
      <c r="C32" s="24" t="s">
        <v>23</v>
      </c>
      <c r="D32" s="22" t="s">
        <v>110</v>
      </c>
      <c r="E32" s="49">
        <v>7</v>
      </c>
      <c r="F32" s="54" t="s">
        <v>144</v>
      </c>
      <c r="G32" s="54" t="s">
        <v>145</v>
      </c>
      <c r="H32" s="55" t="s">
        <v>146</v>
      </c>
      <c r="I32" s="85" t="s">
        <v>38</v>
      </c>
      <c r="J32" s="85">
        <v>62485</v>
      </c>
      <c r="K32" s="85">
        <v>7000</v>
      </c>
      <c r="L32" s="54" t="s">
        <v>147</v>
      </c>
      <c r="M32" s="54" t="s">
        <v>148</v>
      </c>
      <c r="N32" s="85" t="s">
        <v>81</v>
      </c>
      <c r="O32" s="54" t="s">
        <v>149</v>
      </c>
      <c r="P32" s="50" t="s">
        <v>33</v>
      </c>
      <c r="Q32" s="50" t="s">
        <v>34</v>
      </c>
    </row>
    <row r="33" ht="52.5" spans="3:17">
      <c r="C33" s="24" t="s">
        <v>23</v>
      </c>
      <c r="D33" s="22" t="s">
        <v>110</v>
      </c>
      <c r="E33" s="49">
        <v>8</v>
      </c>
      <c r="F33" s="54" t="s">
        <v>150</v>
      </c>
      <c r="G33" s="54" t="s">
        <v>151</v>
      </c>
      <c r="H33" s="55" t="s">
        <v>152</v>
      </c>
      <c r="I33" s="85" t="s">
        <v>38</v>
      </c>
      <c r="J33" s="85">
        <v>138298</v>
      </c>
      <c r="K33" s="85">
        <v>7000</v>
      </c>
      <c r="L33" s="54" t="s">
        <v>147</v>
      </c>
      <c r="M33" s="54" t="s">
        <v>153</v>
      </c>
      <c r="N33" s="85" t="s">
        <v>154</v>
      </c>
      <c r="O33" s="54" t="s">
        <v>149</v>
      </c>
      <c r="P33" s="50" t="s">
        <v>33</v>
      </c>
      <c r="Q33" s="50" t="s">
        <v>34</v>
      </c>
    </row>
    <row r="34" ht="52.5" spans="3:17">
      <c r="C34" s="24" t="s">
        <v>155</v>
      </c>
      <c r="D34" s="22" t="s">
        <v>110</v>
      </c>
      <c r="E34" s="49">
        <v>9</v>
      </c>
      <c r="F34" s="54" t="s">
        <v>156</v>
      </c>
      <c r="G34" s="54" t="s">
        <v>157</v>
      </c>
      <c r="H34" s="55" t="s">
        <v>158</v>
      </c>
      <c r="I34" s="85" t="s">
        <v>159</v>
      </c>
      <c r="J34" s="85">
        <v>49930</v>
      </c>
      <c r="K34" s="85">
        <v>4000</v>
      </c>
      <c r="L34" s="54" t="s">
        <v>160</v>
      </c>
      <c r="M34" s="54" t="s">
        <v>161</v>
      </c>
      <c r="N34" s="85" t="s">
        <v>154</v>
      </c>
      <c r="O34" s="54" t="s">
        <v>162</v>
      </c>
      <c r="P34" s="50" t="s">
        <v>163</v>
      </c>
      <c r="Q34" s="50" t="s">
        <v>164</v>
      </c>
    </row>
    <row r="35" ht="20.1" customHeight="1" spans="3:17">
      <c r="C35" s="24"/>
      <c r="D35" s="22"/>
      <c r="E35" s="49"/>
      <c r="F35" s="42" t="s">
        <v>165</v>
      </c>
      <c r="G35" s="56">
        <f t="shared" ref="G35:K35" si="5">G36+G69+G91+G106</f>
        <v>56</v>
      </c>
      <c r="H35" s="57"/>
      <c r="I35" s="57"/>
      <c r="J35" s="86">
        <f t="shared" si="5"/>
        <v>8379904.53</v>
      </c>
      <c r="K35" s="86">
        <f t="shared" si="5"/>
        <v>1727370</v>
      </c>
      <c r="L35" s="54"/>
      <c r="M35" s="54"/>
      <c r="N35" s="85"/>
      <c r="O35" s="54"/>
      <c r="P35" s="50"/>
      <c r="Q35" s="50"/>
    </row>
    <row r="36" ht="20.1" customHeight="1" spans="3:17">
      <c r="C36" s="24"/>
      <c r="D36" s="22"/>
      <c r="E36" s="49"/>
      <c r="F36" s="42" t="s">
        <v>166</v>
      </c>
      <c r="G36" s="56">
        <f t="shared" ref="G36:K36" si="6">G37+G39+G43+G45+G50+G54+G58+G66</f>
        <v>24</v>
      </c>
      <c r="H36" s="57"/>
      <c r="I36" s="57"/>
      <c r="J36" s="86">
        <f t="shared" si="6"/>
        <v>3367399.75</v>
      </c>
      <c r="K36" s="86">
        <f t="shared" si="6"/>
        <v>1249000</v>
      </c>
      <c r="L36" s="54"/>
      <c r="M36" s="54"/>
      <c r="N36" s="85"/>
      <c r="O36" s="54"/>
      <c r="P36" s="50"/>
      <c r="Q36" s="50"/>
    </row>
    <row r="37" spans="3:17">
      <c r="C37" s="24"/>
      <c r="D37" s="22"/>
      <c r="E37" s="49"/>
      <c r="F37" s="42" t="s">
        <v>167</v>
      </c>
      <c r="G37" s="56">
        <f>COUNTA(G38)</f>
        <v>1</v>
      </c>
      <c r="H37" s="57"/>
      <c r="I37" s="57"/>
      <c r="J37" s="86">
        <f>J38</f>
        <v>970000</v>
      </c>
      <c r="K37" s="86">
        <f>K38</f>
        <v>970000</v>
      </c>
      <c r="L37" s="54"/>
      <c r="M37" s="54"/>
      <c r="N37" s="85"/>
      <c r="O37" s="54"/>
      <c r="P37" s="50"/>
      <c r="Q37" s="50"/>
    </row>
    <row r="38" ht="105" spans="3:17">
      <c r="C38" s="24" t="s">
        <v>168</v>
      </c>
      <c r="D38" s="22" t="s">
        <v>169</v>
      </c>
      <c r="E38" s="49">
        <v>1</v>
      </c>
      <c r="F38" s="58" t="s">
        <v>170</v>
      </c>
      <c r="G38" s="59" t="s">
        <v>171</v>
      </c>
      <c r="H38" s="60" t="s">
        <v>172</v>
      </c>
      <c r="I38" s="85" t="s">
        <v>38</v>
      </c>
      <c r="J38" s="87">
        <v>970000</v>
      </c>
      <c r="K38" s="87">
        <v>970000</v>
      </c>
      <c r="L38" s="58" t="s">
        <v>173</v>
      </c>
      <c r="M38" s="58" t="s">
        <v>174</v>
      </c>
      <c r="N38" s="99" t="s">
        <v>48</v>
      </c>
      <c r="O38" s="58" t="s">
        <v>175</v>
      </c>
      <c r="P38" s="58" t="s">
        <v>176</v>
      </c>
      <c r="Q38" s="61" t="s">
        <v>177</v>
      </c>
    </row>
    <row r="39" ht="20.1" customHeight="1" spans="3:17">
      <c r="C39" s="24"/>
      <c r="D39" s="22"/>
      <c r="E39" s="49"/>
      <c r="F39" s="47" t="s">
        <v>178</v>
      </c>
      <c r="G39" s="34">
        <f>COUNTA(G40:G42)</f>
        <v>3</v>
      </c>
      <c r="H39" s="35"/>
      <c r="I39" s="33"/>
      <c r="J39" s="73">
        <f>SUM(J40:J42)</f>
        <v>331146.75</v>
      </c>
      <c r="K39" s="73">
        <f>SUM(K40:K42)</f>
        <v>60000</v>
      </c>
      <c r="L39" s="54"/>
      <c r="M39" s="54"/>
      <c r="N39" s="85"/>
      <c r="O39" s="54"/>
      <c r="P39" s="50"/>
      <c r="Q39" s="50"/>
    </row>
    <row r="40" ht="63" spans="3:17">
      <c r="C40" s="5" t="s">
        <v>179</v>
      </c>
      <c r="D40" s="20" t="s">
        <v>180</v>
      </c>
      <c r="E40" s="61">
        <v>1</v>
      </c>
      <c r="F40" s="50" t="s">
        <v>181</v>
      </c>
      <c r="G40" s="62" t="s">
        <v>182</v>
      </c>
      <c r="H40" s="63" t="s">
        <v>183</v>
      </c>
      <c r="I40" s="61" t="s">
        <v>71</v>
      </c>
      <c r="J40" s="88">
        <v>64226.09</v>
      </c>
      <c r="K40" s="82">
        <v>10000</v>
      </c>
      <c r="L40" s="50" t="s">
        <v>184</v>
      </c>
      <c r="M40" s="51" t="s">
        <v>185</v>
      </c>
      <c r="N40" s="100" t="s">
        <v>186</v>
      </c>
      <c r="O40" s="101" t="s">
        <v>187</v>
      </c>
      <c r="P40" s="102" t="s">
        <v>188</v>
      </c>
      <c r="Q40" s="110" t="s">
        <v>189</v>
      </c>
    </row>
    <row r="41" ht="94.5" spans="3:17">
      <c r="C41" s="5" t="s">
        <v>190</v>
      </c>
      <c r="D41" s="20" t="s">
        <v>180</v>
      </c>
      <c r="E41" s="49">
        <v>2</v>
      </c>
      <c r="F41" s="64" t="s">
        <v>191</v>
      </c>
      <c r="G41" s="54" t="s">
        <v>192</v>
      </c>
      <c r="H41" s="55" t="s">
        <v>37</v>
      </c>
      <c r="I41" s="85" t="s">
        <v>116</v>
      </c>
      <c r="J41" s="88">
        <v>181694.66</v>
      </c>
      <c r="K41" s="85">
        <v>30000</v>
      </c>
      <c r="L41" s="54" t="s">
        <v>193</v>
      </c>
      <c r="M41" s="103" t="s">
        <v>194</v>
      </c>
      <c r="N41" s="85" t="s">
        <v>154</v>
      </c>
      <c r="O41" s="54" t="s">
        <v>195</v>
      </c>
      <c r="P41" s="103" t="s">
        <v>196</v>
      </c>
      <c r="Q41" s="110" t="s">
        <v>197</v>
      </c>
    </row>
    <row r="42" ht="52.5" spans="3:17">
      <c r="C42" s="5" t="s">
        <v>198</v>
      </c>
      <c r="D42" s="20" t="s">
        <v>180</v>
      </c>
      <c r="E42" s="65">
        <v>3</v>
      </c>
      <c r="F42" s="51" t="s">
        <v>199</v>
      </c>
      <c r="G42" s="51" t="s">
        <v>200</v>
      </c>
      <c r="H42" s="50" t="s">
        <v>201</v>
      </c>
      <c r="I42" s="61" t="s">
        <v>71</v>
      </c>
      <c r="J42" s="82">
        <v>85226</v>
      </c>
      <c r="K42" s="61">
        <v>20000</v>
      </c>
      <c r="L42" s="50" t="s">
        <v>202</v>
      </c>
      <c r="M42" s="50" t="s">
        <v>203</v>
      </c>
      <c r="N42" s="96" t="s">
        <v>48</v>
      </c>
      <c r="O42" s="50" t="s">
        <v>204</v>
      </c>
      <c r="P42" s="50" t="s">
        <v>205</v>
      </c>
      <c r="Q42" s="110" t="s">
        <v>206</v>
      </c>
    </row>
    <row r="43" ht="20.1" customHeight="1" spans="3:17">
      <c r="C43" s="24"/>
      <c r="D43" s="22"/>
      <c r="E43" s="49"/>
      <c r="F43" s="47" t="s">
        <v>207</v>
      </c>
      <c r="G43" s="34">
        <f>COUNTA(G44)</f>
        <v>1</v>
      </c>
      <c r="H43" s="35"/>
      <c r="I43" s="33"/>
      <c r="J43" s="73">
        <f>SUM(J44)</f>
        <v>13735</v>
      </c>
      <c r="K43" s="73">
        <f>SUM(K44)</f>
        <v>3000</v>
      </c>
      <c r="L43" s="54"/>
      <c r="M43" s="54"/>
      <c r="N43" s="85"/>
      <c r="O43" s="54"/>
      <c r="P43" s="50"/>
      <c r="Q43" s="50"/>
    </row>
    <row r="44" s="5" customFormat="1" ht="52.5" spans="3:17">
      <c r="C44" s="5" t="s">
        <v>208</v>
      </c>
      <c r="D44" s="20" t="s">
        <v>209</v>
      </c>
      <c r="E44" s="49">
        <v>1</v>
      </c>
      <c r="F44" s="50" t="s">
        <v>210</v>
      </c>
      <c r="G44" s="54" t="s">
        <v>211</v>
      </c>
      <c r="H44" s="55" t="s">
        <v>27</v>
      </c>
      <c r="I44" s="85" t="s">
        <v>116</v>
      </c>
      <c r="J44" s="88">
        <v>13735</v>
      </c>
      <c r="K44" s="88">
        <v>3000</v>
      </c>
      <c r="L44" s="89" t="s">
        <v>212</v>
      </c>
      <c r="M44" s="103" t="s">
        <v>213</v>
      </c>
      <c r="N44" s="104" t="s">
        <v>154</v>
      </c>
      <c r="O44" s="103" t="s">
        <v>214</v>
      </c>
      <c r="P44" s="50" t="s">
        <v>215</v>
      </c>
      <c r="Q44" s="110" t="s">
        <v>216</v>
      </c>
    </row>
    <row r="45" ht="20.1" customHeight="1" spans="3:17">
      <c r="C45" s="24"/>
      <c r="D45" s="22"/>
      <c r="E45" s="49"/>
      <c r="F45" s="47" t="s">
        <v>217</v>
      </c>
      <c r="G45" s="34">
        <f>COUNTA(G46:G49)</f>
        <v>4</v>
      </c>
      <c r="H45" s="35"/>
      <c r="I45" s="33"/>
      <c r="J45" s="73">
        <f>SUM(J46:J49)</f>
        <v>348876</v>
      </c>
      <c r="K45" s="73">
        <f>SUM(K46:K49)</f>
        <v>58000</v>
      </c>
      <c r="L45" s="54"/>
      <c r="M45" s="54"/>
      <c r="N45" s="85"/>
      <c r="O45" s="54"/>
      <c r="P45" s="50"/>
      <c r="Q45" s="50"/>
    </row>
    <row r="46" s="5" customFormat="1" ht="101" customHeight="1" spans="3:17">
      <c r="C46" s="5" t="s">
        <v>66</v>
      </c>
      <c r="D46" s="20" t="s">
        <v>218</v>
      </c>
      <c r="E46" s="49">
        <v>1</v>
      </c>
      <c r="F46" s="50" t="s">
        <v>219</v>
      </c>
      <c r="G46" s="51" t="s">
        <v>220</v>
      </c>
      <c r="H46" s="52" t="s">
        <v>27</v>
      </c>
      <c r="I46" s="61" t="s">
        <v>116</v>
      </c>
      <c r="J46" s="82">
        <v>10808</v>
      </c>
      <c r="K46" s="61">
        <v>3000</v>
      </c>
      <c r="L46" s="50" t="s">
        <v>221</v>
      </c>
      <c r="M46" s="50" t="s">
        <v>222</v>
      </c>
      <c r="N46" s="96" t="s">
        <v>48</v>
      </c>
      <c r="O46" s="50" t="s">
        <v>223</v>
      </c>
      <c r="P46" s="50" t="s">
        <v>75</v>
      </c>
      <c r="Q46" s="103" t="s">
        <v>76</v>
      </c>
    </row>
    <row r="47" s="5" customFormat="1" ht="94" customHeight="1" spans="3:17">
      <c r="C47" s="5" t="s">
        <v>208</v>
      </c>
      <c r="D47" s="20" t="s">
        <v>218</v>
      </c>
      <c r="E47" s="49">
        <v>2</v>
      </c>
      <c r="F47" s="50" t="s">
        <v>224</v>
      </c>
      <c r="G47" s="54" t="s">
        <v>225</v>
      </c>
      <c r="H47" s="55" t="s">
        <v>27</v>
      </c>
      <c r="I47" s="85" t="s">
        <v>226</v>
      </c>
      <c r="J47" s="88">
        <v>130000</v>
      </c>
      <c r="K47" s="88">
        <v>25000</v>
      </c>
      <c r="L47" s="89" t="s">
        <v>227</v>
      </c>
      <c r="M47" s="103" t="s">
        <v>228</v>
      </c>
      <c r="N47" s="104" t="s">
        <v>154</v>
      </c>
      <c r="O47" s="103" t="s">
        <v>229</v>
      </c>
      <c r="P47" s="50" t="s">
        <v>215</v>
      </c>
      <c r="Q47" s="110" t="s">
        <v>216</v>
      </c>
    </row>
    <row r="48" s="5" customFormat="1" ht="77" customHeight="1" spans="3:17">
      <c r="C48" s="5" t="s">
        <v>198</v>
      </c>
      <c r="D48" s="20" t="s">
        <v>218</v>
      </c>
      <c r="E48" s="49">
        <v>3</v>
      </c>
      <c r="F48" s="51" t="s">
        <v>230</v>
      </c>
      <c r="G48" s="51" t="s">
        <v>231</v>
      </c>
      <c r="H48" s="52" t="s">
        <v>232</v>
      </c>
      <c r="I48" s="61" t="s">
        <v>226</v>
      </c>
      <c r="J48" s="82">
        <v>143762</v>
      </c>
      <c r="K48" s="61">
        <v>20000</v>
      </c>
      <c r="L48" s="50" t="s">
        <v>233</v>
      </c>
      <c r="M48" s="50" t="s">
        <v>234</v>
      </c>
      <c r="N48" s="96" t="s">
        <v>235</v>
      </c>
      <c r="O48" s="50" t="s">
        <v>236</v>
      </c>
      <c r="P48" s="50" t="s">
        <v>205</v>
      </c>
      <c r="Q48" s="110" t="s">
        <v>206</v>
      </c>
    </row>
    <row r="49" s="5" customFormat="1" ht="84" spans="3:17">
      <c r="C49" s="5" t="s">
        <v>237</v>
      </c>
      <c r="D49" s="20" t="s">
        <v>218</v>
      </c>
      <c r="E49" s="49">
        <v>4</v>
      </c>
      <c r="F49" s="51" t="s">
        <v>238</v>
      </c>
      <c r="G49" s="51" t="s">
        <v>239</v>
      </c>
      <c r="H49" s="52" t="s">
        <v>37</v>
      </c>
      <c r="I49" s="61" t="s">
        <v>240</v>
      </c>
      <c r="J49" s="82">
        <v>64306</v>
      </c>
      <c r="K49" s="61">
        <v>10000</v>
      </c>
      <c r="L49" s="50" t="s">
        <v>241</v>
      </c>
      <c r="M49" s="105" t="s">
        <v>242</v>
      </c>
      <c r="N49" s="96" t="s">
        <v>81</v>
      </c>
      <c r="O49" s="50" t="s">
        <v>243</v>
      </c>
      <c r="P49" s="50" t="s">
        <v>244</v>
      </c>
      <c r="Q49" s="110" t="s">
        <v>245</v>
      </c>
    </row>
    <row r="50" ht="20.1" customHeight="1" spans="3:17">
      <c r="C50" s="24"/>
      <c r="D50" s="22"/>
      <c r="E50" s="49"/>
      <c r="F50" s="47" t="s">
        <v>246</v>
      </c>
      <c r="G50" s="34">
        <f>COUNTA(G51:G53)</f>
        <v>3</v>
      </c>
      <c r="H50" s="35"/>
      <c r="I50" s="33"/>
      <c r="J50" s="73">
        <f>SUM(J51:J53)</f>
        <v>353197</v>
      </c>
      <c r="K50" s="73">
        <f>SUM(K51:K53)</f>
        <v>69000</v>
      </c>
      <c r="L50" s="54"/>
      <c r="M50" s="54"/>
      <c r="N50" s="85"/>
      <c r="O50" s="54"/>
      <c r="P50" s="50"/>
      <c r="Q50" s="50"/>
    </row>
    <row r="51" s="5" customFormat="1" ht="225" customHeight="1" spans="3:17">
      <c r="C51" s="5" t="s">
        <v>247</v>
      </c>
      <c r="D51" s="20" t="s">
        <v>248</v>
      </c>
      <c r="E51" s="65">
        <v>1</v>
      </c>
      <c r="F51" s="51" t="s">
        <v>249</v>
      </c>
      <c r="G51" s="66" t="s">
        <v>250</v>
      </c>
      <c r="H51" s="52" t="s">
        <v>70</v>
      </c>
      <c r="I51" s="61" t="s">
        <v>71</v>
      </c>
      <c r="J51" s="82">
        <v>276000</v>
      </c>
      <c r="K51" s="85">
        <v>50000</v>
      </c>
      <c r="L51" s="50" t="s">
        <v>251</v>
      </c>
      <c r="M51" s="50" t="s">
        <v>252</v>
      </c>
      <c r="N51" s="104" t="s">
        <v>154</v>
      </c>
      <c r="O51" s="50" t="s">
        <v>253</v>
      </c>
      <c r="P51" s="50" t="s">
        <v>254</v>
      </c>
      <c r="Q51" s="110" t="s">
        <v>255</v>
      </c>
    </row>
    <row r="52" s="5" customFormat="1" ht="141" customHeight="1" spans="3:17">
      <c r="C52" s="5" t="s">
        <v>190</v>
      </c>
      <c r="D52" s="20" t="s">
        <v>248</v>
      </c>
      <c r="E52" s="65">
        <v>2</v>
      </c>
      <c r="F52" s="64" t="s">
        <v>256</v>
      </c>
      <c r="G52" s="54" t="s">
        <v>257</v>
      </c>
      <c r="H52" s="55" t="s">
        <v>37</v>
      </c>
      <c r="I52" s="85" t="s">
        <v>258</v>
      </c>
      <c r="J52" s="88">
        <v>47197</v>
      </c>
      <c r="K52" s="85">
        <v>8000</v>
      </c>
      <c r="L52" s="54" t="s">
        <v>259</v>
      </c>
      <c r="M52" s="103" t="s">
        <v>260</v>
      </c>
      <c r="N52" s="85" t="s">
        <v>41</v>
      </c>
      <c r="O52" s="54" t="s">
        <v>261</v>
      </c>
      <c r="P52" s="103" t="s">
        <v>196</v>
      </c>
      <c r="Q52" s="110" t="s">
        <v>197</v>
      </c>
    </row>
    <row r="53" s="5" customFormat="1" ht="119" customHeight="1" spans="3:17">
      <c r="C53" s="5" t="s">
        <v>190</v>
      </c>
      <c r="D53" s="20" t="s">
        <v>248</v>
      </c>
      <c r="E53" s="65">
        <v>3</v>
      </c>
      <c r="F53" s="64" t="s">
        <v>262</v>
      </c>
      <c r="G53" s="54" t="s">
        <v>263</v>
      </c>
      <c r="H53" s="55" t="s">
        <v>27</v>
      </c>
      <c r="I53" s="85" t="s">
        <v>116</v>
      </c>
      <c r="J53" s="88">
        <v>30000</v>
      </c>
      <c r="K53" s="85">
        <v>11000</v>
      </c>
      <c r="L53" s="54" t="s">
        <v>264</v>
      </c>
      <c r="M53" s="103" t="s">
        <v>265</v>
      </c>
      <c r="N53" s="85" t="s">
        <v>154</v>
      </c>
      <c r="O53" s="54" t="s">
        <v>266</v>
      </c>
      <c r="P53" s="103" t="s">
        <v>196</v>
      </c>
      <c r="Q53" s="110" t="s">
        <v>197</v>
      </c>
    </row>
    <row r="54" ht="20.1" customHeight="1" spans="3:17">
      <c r="C54" s="24"/>
      <c r="D54" s="22"/>
      <c r="E54" s="65"/>
      <c r="F54" s="47" t="s">
        <v>267</v>
      </c>
      <c r="G54" s="34">
        <f>COUNTA(G55:G57)</f>
        <v>3</v>
      </c>
      <c r="H54" s="35"/>
      <c r="I54" s="33"/>
      <c r="J54" s="73">
        <f>SUM(J55:J57)</f>
        <v>185000</v>
      </c>
      <c r="K54" s="73">
        <f>SUM(K55:K57)</f>
        <v>36000</v>
      </c>
      <c r="L54" s="54"/>
      <c r="M54" s="54"/>
      <c r="N54" s="85"/>
      <c r="O54" s="54"/>
      <c r="P54" s="50"/>
      <c r="Q54" s="50"/>
    </row>
    <row r="55" s="5" customFormat="1" ht="84" spans="3:17">
      <c r="C55" s="5" t="s">
        <v>179</v>
      </c>
      <c r="D55" s="20" t="s">
        <v>268</v>
      </c>
      <c r="E55" s="65">
        <v>1</v>
      </c>
      <c r="F55" s="50" t="s">
        <v>269</v>
      </c>
      <c r="G55" s="62" t="s">
        <v>270</v>
      </c>
      <c r="H55" s="63" t="s">
        <v>27</v>
      </c>
      <c r="I55" s="61" t="s">
        <v>71</v>
      </c>
      <c r="J55" s="88">
        <v>105000</v>
      </c>
      <c r="K55" s="82">
        <v>20000</v>
      </c>
      <c r="L55" s="50" t="s">
        <v>271</v>
      </c>
      <c r="M55" s="51" t="s">
        <v>272</v>
      </c>
      <c r="N55" s="100" t="s">
        <v>48</v>
      </c>
      <c r="O55" s="101" t="s">
        <v>273</v>
      </c>
      <c r="P55" s="102" t="s">
        <v>188</v>
      </c>
      <c r="Q55" s="110" t="s">
        <v>189</v>
      </c>
    </row>
    <row r="56" s="5" customFormat="1" ht="73.5" spans="3:17">
      <c r="C56" s="5" t="s">
        <v>247</v>
      </c>
      <c r="D56" s="20" t="s">
        <v>268</v>
      </c>
      <c r="E56" s="65">
        <v>2</v>
      </c>
      <c r="F56" s="51" t="s">
        <v>274</v>
      </c>
      <c r="G56" s="51" t="s">
        <v>275</v>
      </c>
      <c r="H56" s="61" t="s">
        <v>27</v>
      </c>
      <c r="I56" s="61" t="s">
        <v>71</v>
      </c>
      <c r="J56" s="82">
        <v>30000</v>
      </c>
      <c r="K56" s="61">
        <v>10000</v>
      </c>
      <c r="L56" s="50" t="s">
        <v>276</v>
      </c>
      <c r="M56" s="50" t="s">
        <v>277</v>
      </c>
      <c r="N56" s="96" t="s">
        <v>154</v>
      </c>
      <c r="O56" s="50" t="s">
        <v>278</v>
      </c>
      <c r="P56" s="50" t="s">
        <v>254</v>
      </c>
      <c r="Q56" s="110" t="s">
        <v>255</v>
      </c>
    </row>
    <row r="57" ht="94" customHeight="1" spans="1:17">
      <c r="A57" s="5"/>
      <c r="B57" s="5"/>
      <c r="C57" s="5" t="s">
        <v>190</v>
      </c>
      <c r="D57" s="20" t="s">
        <v>268</v>
      </c>
      <c r="E57" s="65">
        <v>3</v>
      </c>
      <c r="F57" s="64" t="s">
        <v>279</v>
      </c>
      <c r="G57" s="54" t="s">
        <v>280</v>
      </c>
      <c r="H57" s="55" t="s">
        <v>27</v>
      </c>
      <c r="I57" s="85" t="s">
        <v>240</v>
      </c>
      <c r="J57" s="88">
        <v>50000</v>
      </c>
      <c r="K57" s="85">
        <v>6000</v>
      </c>
      <c r="L57" s="54" t="s">
        <v>281</v>
      </c>
      <c r="M57" s="103" t="s">
        <v>282</v>
      </c>
      <c r="N57" s="85" t="s">
        <v>235</v>
      </c>
      <c r="O57" s="54" t="s">
        <v>283</v>
      </c>
      <c r="P57" s="103" t="s">
        <v>196</v>
      </c>
      <c r="Q57" s="110" t="s">
        <v>197</v>
      </c>
    </row>
    <row r="58" s="5" customFormat="1" ht="21" spans="1:17">
      <c r="A58" s="9"/>
      <c r="B58" s="9"/>
      <c r="C58" s="24"/>
      <c r="D58" s="22"/>
      <c r="E58" s="49"/>
      <c r="F58" s="47" t="s">
        <v>284</v>
      </c>
      <c r="G58" s="34">
        <f>COUNTA(G59:G65)</f>
        <v>7</v>
      </c>
      <c r="H58" s="35"/>
      <c r="I58" s="33"/>
      <c r="J58" s="73">
        <f>SUM(J59:J65)</f>
        <v>335445</v>
      </c>
      <c r="K58" s="73">
        <f>SUM(K59:K65)</f>
        <v>27000</v>
      </c>
      <c r="L58" s="54"/>
      <c r="M58" s="54"/>
      <c r="N58" s="85"/>
      <c r="O58" s="54"/>
      <c r="P58" s="50"/>
      <c r="Q58" s="110"/>
    </row>
    <row r="59" s="5" customFormat="1" ht="88.5" customHeight="1" spans="3:17">
      <c r="C59" s="5" t="s">
        <v>179</v>
      </c>
      <c r="D59" s="20" t="s">
        <v>285</v>
      </c>
      <c r="E59" s="61">
        <v>1</v>
      </c>
      <c r="F59" s="50" t="s">
        <v>286</v>
      </c>
      <c r="G59" s="62" t="s">
        <v>287</v>
      </c>
      <c r="H59" s="63" t="s">
        <v>27</v>
      </c>
      <c r="I59" s="61" t="s">
        <v>116</v>
      </c>
      <c r="J59" s="88">
        <v>10010</v>
      </c>
      <c r="K59" s="82">
        <v>2000</v>
      </c>
      <c r="L59" s="50" t="s">
        <v>288</v>
      </c>
      <c r="M59" s="50" t="s">
        <v>289</v>
      </c>
      <c r="N59" s="100" t="s">
        <v>154</v>
      </c>
      <c r="O59" s="101" t="s">
        <v>290</v>
      </c>
      <c r="P59" s="102" t="s">
        <v>188</v>
      </c>
      <c r="Q59" s="110" t="s">
        <v>189</v>
      </c>
    </row>
    <row r="60" s="6" customFormat="1" ht="63" spans="3:32">
      <c r="C60" s="5" t="s">
        <v>237</v>
      </c>
      <c r="D60" s="20" t="s">
        <v>285</v>
      </c>
      <c r="E60" s="61">
        <v>2</v>
      </c>
      <c r="F60" s="51" t="s">
        <v>291</v>
      </c>
      <c r="G60" s="51" t="s">
        <v>292</v>
      </c>
      <c r="H60" s="52" t="s">
        <v>183</v>
      </c>
      <c r="I60" s="61" t="s">
        <v>240</v>
      </c>
      <c r="J60" s="82">
        <v>60000</v>
      </c>
      <c r="K60" s="61">
        <v>8000</v>
      </c>
      <c r="L60" s="50" t="s">
        <v>293</v>
      </c>
      <c r="M60" s="50" t="s">
        <v>294</v>
      </c>
      <c r="N60" s="96" t="s">
        <v>41</v>
      </c>
      <c r="O60" s="50" t="s">
        <v>295</v>
      </c>
      <c r="P60" s="50" t="s">
        <v>244</v>
      </c>
      <c r="Q60" s="110" t="s">
        <v>245</v>
      </c>
      <c r="R60" s="111"/>
      <c r="S60" s="111"/>
      <c r="T60" s="111"/>
      <c r="U60" s="111"/>
      <c r="V60" s="111"/>
      <c r="W60" s="111"/>
      <c r="X60" s="111"/>
      <c r="Y60" s="111"/>
      <c r="Z60" s="111"/>
      <c r="AA60" s="111"/>
      <c r="AB60" s="111"/>
      <c r="AC60" s="111"/>
      <c r="AD60" s="111"/>
      <c r="AE60" s="111"/>
      <c r="AF60" s="111"/>
    </row>
    <row r="61" s="7" customFormat="1" ht="84" spans="3:32">
      <c r="C61" s="23" t="s">
        <v>296</v>
      </c>
      <c r="D61" s="7" t="s">
        <v>285</v>
      </c>
      <c r="E61" s="61">
        <v>3</v>
      </c>
      <c r="F61" s="51" t="s">
        <v>297</v>
      </c>
      <c r="G61" s="51" t="s">
        <v>298</v>
      </c>
      <c r="H61" s="52" t="s">
        <v>70</v>
      </c>
      <c r="I61" s="61" t="s">
        <v>299</v>
      </c>
      <c r="J61" s="82">
        <v>41184</v>
      </c>
      <c r="K61" s="82">
        <v>5000</v>
      </c>
      <c r="L61" s="90" t="s">
        <v>300</v>
      </c>
      <c r="M61" s="50" t="s">
        <v>301</v>
      </c>
      <c r="N61" s="96" t="s">
        <v>235</v>
      </c>
      <c r="O61" s="50" t="s">
        <v>302</v>
      </c>
      <c r="P61" s="50" t="s">
        <v>303</v>
      </c>
      <c r="Q61" s="50" t="s">
        <v>304</v>
      </c>
      <c r="R61" s="4"/>
      <c r="S61" s="4"/>
      <c r="T61" s="4"/>
      <c r="U61" s="4"/>
      <c r="V61" s="4"/>
      <c r="W61" s="4"/>
      <c r="X61" s="4"/>
      <c r="Y61" s="4"/>
      <c r="Z61" s="4"/>
      <c r="AA61" s="4"/>
      <c r="AB61" s="4"/>
      <c r="AC61" s="4"/>
      <c r="AD61" s="4"/>
      <c r="AE61" s="4"/>
      <c r="AF61" s="4"/>
    </row>
    <row r="62" s="4" customFormat="1" ht="63" spans="3:17">
      <c r="C62" s="24" t="s">
        <v>305</v>
      </c>
      <c r="D62" s="22" t="s">
        <v>285</v>
      </c>
      <c r="E62" s="61">
        <v>4</v>
      </c>
      <c r="F62" s="51" t="s">
        <v>306</v>
      </c>
      <c r="G62" s="51" t="s">
        <v>307</v>
      </c>
      <c r="H62" s="61" t="s">
        <v>172</v>
      </c>
      <c r="I62" s="61" t="s">
        <v>240</v>
      </c>
      <c r="J62" s="82">
        <v>120000</v>
      </c>
      <c r="K62" s="61">
        <v>5000</v>
      </c>
      <c r="L62" s="50" t="s">
        <v>308</v>
      </c>
      <c r="M62" s="50" t="s">
        <v>309</v>
      </c>
      <c r="N62" s="96" t="s">
        <v>48</v>
      </c>
      <c r="O62" s="50" t="s">
        <v>310</v>
      </c>
      <c r="P62" s="106" t="s">
        <v>311</v>
      </c>
      <c r="Q62" s="103" t="s">
        <v>312</v>
      </c>
    </row>
    <row r="63" s="4" customFormat="1" ht="84" spans="3:17">
      <c r="C63" s="24" t="s">
        <v>155</v>
      </c>
      <c r="D63" s="22" t="s">
        <v>285</v>
      </c>
      <c r="E63" s="61">
        <v>5</v>
      </c>
      <c r="F63" s="51" t="s">
        <v>313</v>
      </c>
      <c r="G63" s="51" t="s">
        <v>314</v>
      </c>
      <c r="H63" s="50" t="s">
        <v>172</v>
      </c>
      <c r="I63" s="61" t="s">
        <v>116</v>
      </c>
      <c r="J63" s="82">
        <v>45000</v>
      </c>
      <c r="K63" s="61">
        <v>3000</v>
      </c>
      <c r="L63" s="50" t="s">
        <v>315</v>
      </c>
      <c r="M63" s="50" t="s">
        <v>316</v>
      </c>
      <c r="N63" s="96" t="s">
        <v>235</v>
      </c>
      <c r="O63" s="50" t="s">
        <v>317</v>
      </c>
      <c r="P63" s="50" t="s">
        <v>163</v>
      </c>
      <c r="Q63" s="50" t="s">
        <v>164</v>
      </c>
    </row>
    <row r="64" s="4" customFormat="1" ht="72.75" customHeight="1" spans="3:17">
      <c r="C64" s="24" t="s">
        <v>168</v>
      </c>
      <c r="D64" s="22" t="s">
        <v>285</v>
      </c>
      <c r="E64" s="61">
        <v>6</v>
      </c>
      <c r="F64" s="51" t="s">
        <v>318</v>
      </c>
      <c r="G64" s="51" t="s">
        <v>319</v>
      </c>
      <c r="H64" s="52" t="s">
        <v>27</v>
      </c>
      <c r="I64" s="61" t="s">
        <v>71</v>
      </c>
      <c r="J64" s="91">
        <v>17451</v>
      </c>
      <c r="K64" s="65">
        <v>2000</v>
      </c>
      <c r="L64" s="50" t="s">
        <v>320</v>
      </c>
      <c r="M64" s="50" t="s">
        <v>321</v>
      </c>
      <c r="N64" s="65" t="s">
        <v>322</v>
      </c>
      <c r="O64" s="50" t="s">
        <v>323</v>
      </c>
      <c r="P64" s="50" t="s">
        <v>324</v>
      </c>
      <c r="Q64" s="112" t="s">
        <v>325</v>
      </c>
    </row>
    <row r="65" s="4" customFormat="1" ht="93" customHeight="1" spans="3:17">
      <c r="C65" s="24" t="s">
        <v>155</v>
      </c>
      <c r="D65" s="22" t="s">
        <v>285</v>
      </c>
      <c r="E65" s="61">
        <v>7</v>
      </c>
      <c r="F65" s="51" t="s">
        <v>326</v>
      </c>
      <c r="G65" s="51" t="s">
        <v>327</v>
      </c>
      <c r="H65" s="52" t="s">
        <v>328</v>
      </c>
      <c r="I65" s="61" t="s">
        <v>93</v>
      </c>
      <c r="J65" s="91">
        <v>41800</v>
      </c>
      <c r="K65" s="65">
        <v>2000</v>
      </c>
      <c r="L65" s="50" t="s">
        <v>329</v>
      </c>
      <c r="M65" s="50" t="s">
        <v>330</v>
      </c>
      <c r="N65" s="65" t="s">
        <v>48</v>
      </c>
      <c r="O65" s="50" t="s">
        <v>331</v>
      </c>
      <c r="P65" s="50" t="s">
        <v>163</v>
      </c>
      <c r="Q65" s="50" t="s">
        <v>164</v>
      </c>
    </row>
    <row r="66" ht="20.1" customHeight="1" spans="3:17">
      <c r="C66" s="24"/>
      <c r="D66" s="22"/>
      <c r="E66" s="49"/>
      <c r="F66" s="47" t="s">
        <v>332</v>
      </c>
      <c r="G66" s="34">
        <f>COUNTA(G67:G68)</f>
        <v>2</v>
      </c>
      <c r="H66" s="35"/>
      <c r="I66" s="33"/>
      <c r="J66" s="73">
        <f>SUM(J67:J68)</f>
        <v>830000</v>
      </c>
      <c r="K66" s="73">
        <f>SUM(K67:K68)</f>
        <v>26000</v>
      </c>
      <c r="L66" s="54"/>
      <c r="M66" s="54"/>
      <c r="N66" s="85"/>
      <c r="O66" s="54"/>
      <c r="P66" s="50"/>
      <c r="Q66" s="50"/>
    </row>
    <row r="67" s="5" customFormat="1" ht="115.5" spans="3:17">
      <c r="C67" s="5" t="s">
        <v>179</v>
      </c>
      <c r="D67" s="20" t="s">
        <v>333</v>
      </c>
      <c r="E67" s="61">
        <v>1</v>
      </c>
      <c r="F67" s="50" t="s">
        <v>334</v>
      </c>
      <c r="G67" s="62" t="s">
        <v>335</v>
      </c>
      <c r="H67" s="63" t="s">
        <v>146</v>
      </c>
      <c r="I67" s="61" t="s">
        <v>116</v>
      </c>
      <c r="J67" s="88">
        <v>800000</v>
      </c>
      <c r="K67" s="82">
        <v>16000</v>
      </c>
      <c r="L67" s="50" t="s">
        <v>336</v>
      </c>
      <c r="M67" s="50" t="s">
        <v>337</v>
      </c>
      <c r="N67" s="100" t="s">
        <v>186</v>
      </c>
      <c r="O67" s="101" t="s">
        <v>338</v>
      </c>
      <c r="P67" s="102" t="s">
        <v>188</v>
      </c>
      <c r="Q67" s="110" t="s">
        <v>189</v>
      </c>
    </row>
    <row r="68" s="5" customFormat="1" ht="52.5" spans="3:17">
      <c r="C68" s="5" t="s">
        <v>208</v>
      </c>
      <c r="D68" s="20" t="s">
        <v>333</v>
      </c>
      <c r="E68" s="49">
        <v>2</v>
      </c>
      <c r="F68" s="50" t="s">
        <v>339</v>
      </c>
      <c r="G68" s="54" t="s">
        <v>340</v>
      </c>
      <c r="H68" s="55" t="s">
        <v>27</v>
      </c>
      <c r="I68" s="85" t="s">
        <v>341</v>
      </c>
      <c r="J68" s="88">
        <v>30000</v>
      </c>
      <c r="K68" s="88">
        <v>10000</v>
      </c>
      <c r="L68" s="89" t="s">
        <v>342</v>
      </c>
      <c r="M68" s="103" t="s">
        <v>343</v>
      </c>
      <c r="N68" s="104" t="s">
        <v>154</v>
      </c>
      <c r="O68" s="103" t="s">
        <v>344</v>
      </c>
      <c r="P68" s="50" t="s">
        <v>215</v>
      </c>
      <c r="Q68" s="110" t="s">
        <v>216</v>
      </c>
    </row>
    <row r="69" ht="24" customHeight="1" spans="3:17">
      <c r="C69" s="24"/>
      <c r="D69" s="22"/>
      <c r="E69" s="49"/>
      <c r="F69" s="47" t="s">
        <v>345</v>
      </c>
      <c r="G69" s="56">
        <f t="shared" ref="G69:K69" si="7">G70+G79+G81+G86+G89</f>
        <v>16</v>
      </c>
      <c r="H69" s="57"/>
      <c r="I69" s="57"/>
      <c r="J69" s="57">
        <f t="shared" si="7"/>
        <v>2001485</v>
      </c>
      <c r="K69" s="57">
        <f t="shared" si="7"/>
        <v>306170</v>
      </c>
      <c r="L69" s="54"/>
      <c r="M69" s="54"/>
      <c r="N69" s="85"/>
      <c r="O69" s="54"/>
      <c r="P69" s="50"/>
      <c r="Q69" s="50"/>
    </row>
    <row r="70" ht="20.1" customHeight="1" spans="3:17">
      <c r="C70" s="24"/>
      <c r="D70" s="22"/>
      <c r="E70" s="49"/>
      <c r="F70" s="42" t="s">
        <v>346</v>
      </c>
      <c r="G70" s="34">
        <f>COUNTA(G71:G78)</f>
        <v>8</v>
      </c>
      <c r="H70" s="35"/>
      <c r="I70" s="33"/>
      <c r="J70" s="73">
        <f>SUM(J71:J78)</f>
        <v>527062</v>
      </c>
      <c r="K70" s="73">
        <f>SUM(K71:K78)</f>
        <v>138000</v>
      </c>
      <c r="L70" s="54"/>
      <c r="M70" s="54"/>
      <c r="N70" s="85"/>
      <c r="O70" s="54"/>
      <c r="P70" s="50"/>
      <c r="Q70" s="50"/>
    </row>
    <row r="71" s="5" customFormat="1" ht="52.5" spans="3:17">
      <c r="C71" s="5" t="s">
        <v>179</v>
      </c>
      <c r="D71" s="20" t="s">
        <v>347</v>
      </c>
      <c r="E71" s="61">
        <v>1</v>
      </c>
      <c r="F71" s="50" t="s">
        <v>348</v>
      </c>
      <c r="G71" s="62" t="s">
        <v>349</v>
      </c>
      <c r="H71" s="63" t="s">
        <v>27</v>
      </c>
      <c r="I71" s="61" t="s">
        <v>116</v>
      </c>
      <c r="J71" s="88">
        <v>65420</v>
      </c>
      <c r="K71" s="82">
        <v>10000</v>
      </c>
      <c r="L71" s="50" t="s">
        <v>350</v>
      </c>
      <c r="M71" s="51" t="s">
        <v>351</v>
      </c>
      <c r="N71" s="100" t="s">
        <v>322</v>
      </c>
      <c r="O71" s="101" t="s">
        <v>352</v>
      </c>
      <c r="P71" s="102" t="s">
        <v>188</v>
      </c>
      <c r="Q71" s="110" t="s">
        <v>189</v>
      </c>
    </row>
    <row r="72" s="5" customFormat="1" ht="63" spans="3:17">
      <c r="C72" s="5" t="s">
        <v>66</v>
      </c>
      <c r="D72" s="20" t="s">
        <v>347</v>
      </c>
      <c r="E72" s="61">
        <v>2</v>
      </c>
      <c r="F72" s="50" t="s">
        <v>353</v>
      </c>
      <c r="G72" s="51" t="s">
        <v>354</v>
      </c>
      <c r="H72" s="52" t="s">
        <v>27</v>
      </c>
      <c r="I72" s="61" t="s">
        <v>355</v>
      </c>
      <c r="J72" s="82">
        <v>41034</v>
      </c>
      <c r="K72" s="61">
        <v>20000</v>
      </c>
      <c r="L72" s="50" t="s">
        <v>356</v>
      </c>
      <c r="M72" s="50" t="s">
        <v>73</v>
      </c>
      <c r="N72" s="96" t="s">
        <v>48</v>
      </c>
      <c r="O72" s="50" t="s">
        <v>357</v>
      </c>
      <c r="P72" s="50" t="s">
        <v>75</v>
      </c>
      <c r="Q72" s="103" t="s">
        <v>76</v>
      </c>
    </row>
    <row r="73" s="5" customFormat="1" ht="42" spans="3:17">
      <c r="C73" s="5" t="s">
        <v>237</v>
      </c>
      <c r="D73" s="20" t="s">
        <v>347</v>
      </c>
      <c r="E73" s="61">
        <v>3</v>
      </c>
      <c r="F73" s="51" t="s">
        <v>358</v>
      </c>
      <c r="G73" s="51" t="s">
        <v>359</v>
      </c>
      <c r="H73" s="52" t="s">
        <v>37</v>
      </c>
      <c r="I73" s="61" t="s">
        <v>226</v>
      </c>
      <c r="J73" s="82">
        <v>87078</v>
      </c>
      <c r="K73" s="61">
        <v>10000</v>
      </c>
      <c r="L73" s="50" t="s">
        <v>360</v>
      </c>
      <c r="M73" s="105" t="s">
        <v>361</v>
      </c>
      <c r="N73" s="96" t="s">
        <v>235</v>
      </c>
      <c r="O73" s="50" t="s">
        <v>362</v>
      </c>
      <c r="P73" s="50" t="s">
        <v>244</v>
      </c>
      <c r="Q73" s="110" t="s">
        <v>245</v>
      </c>
    </row>
    <row r="74" s="7" customFormat="1" ht="73.5" spans="3:32">
      <c r="C74" s="23" t="s">
        <v>124</v>
      </c>
      <c r="D74" s="7" t="s">
        <v>347</v>
      </c>
      <c r="E74" s="61">
        <v>4</v>
      </c>
      <c r="F74" s="51" t="s">
        <v>363</v>
      </c>
      <c r="G74" s="51" t="s">
        <v>364</v>
      </c>
      <c r="H74" s="50" t="s">
        <v>27</v>
      </c>
      <c r="I74" s="61" t="s">
        <v>365</v>
      </c>
      <c r="J74" s="82">
        <v>36264</v>
      </c>
      <c r="K74" s="61">
        <v>5000</v>
      </c>
      <c r="L74" s="50" t="s">
        <v>366</v>
      </c>
      <c r="M74" s="50" t="s">
        <v>367</v>
      </c>
      <c r="N74" s="96" t="s">
        <v>41</v>
      </c>
      <c r="O74" s="50" t="s">
        <v>368</v>
      </c>
      <c r="P74" s="50" t="s">
        <v>130</v>
      </c>
      <c r="Q74" s="110" t="s">
        <v>131</v>
      </c>
      <c r="R74" s="4"/>
      <c r="S74" s="4"/>
      <c r="T74" s="4"/>
      <c r="U74" s="4"/>
      <c r="V74" s="4"/>
      <c r="W74" s="4"/>
      <c r="X74" s="4"/>
      <c r="Y74" s="4"/>
      <c r="Z74" s="4"/>
      <c r="AA74" s="4"/>
      <c r="AB74" s="4"/>
      <c r="AC74" s="4"/>
      <c r="AD74" s="4"/>
      <c r="AE74" s="4"/>
      <c r="AF74" s="4"/>
    </row>
    <row r="75" s="7" customFormat="1" ht="73.5" spans="3:32">
      <c r="C75" s="23" t="s">
        <v>124</v>
      </c>
      <c r="D75" s="7" t="s">
        <v>347</v>
      </c>
      <c r="E75" s="61">
        <v>5</v>
      </c>
      <c r="F75" s="51" t="s">
        <v>369</v>
      </c>
      <c r="G75" s="113" t="s">
        <v>370</v>
      </c>
      <c r="H75" s="61" t="s">
        <v>27</v>
      </c>
      <c r="I75" s="61" t="s">
        <v>116</v>
      </c>
      <c r="J75" s="82">
        <v>105900</v>
      </c>
      <c r="K75" s="61">
        <v>30000</v>
      </c>
      <c r="L75" s="90" t="s">
        <v>371</v>
      </c>
      <c r="M75" s="90" t="s">
        <v>372</v>
      </c>
      <c r="N75" s="96" t="s">
        <v>41</v>
      </c>
      <c r="O75" s="103" t="s">
        <v>373</v>
      </c>
      <c r="P75" s="50" t="s">
        <v>130</v>
      </c>
      <c r="Q75" s="110" t="s">
        <v>131</v>
      </c>
      <c r="R75" s="4"/>
      <c r="S75" s="4"/>
      <c r="T75" s="4"/>
      <c r="U75" s="4"/>
      <c r="V75" s="4"/>
      <c r="W75" s="4"/>
      <c r="X75" s="4"/>
      <c r="Y75" s="4"/>
      <c r="Z75" s="4"/>
      <c r="AA75" s="4"/>
      <c r="AB75" s="4"/>
      <c r="AC75" s="4"/>
      <c r="AD75" s="4"/>
      <c r="AE75" s="4"/>
      <c r="AF75" s="4"/>
    </row>
    <row r="76" s="7" customFormat="1" ht="42" spans="3:32">
      <c r="C76" s="23" t="s">
        <v>124</v>
      </c>
      <c r="D76" s="7" t="s">
        <v>347</v>
      </c>
      <c r="E76" s="61">
        <v>6</v>
      </c>
      <c r="F76" s="51" t="s">
        <v>374</v>
      </c>
      <c r="G76" s="54" t="s">
        <v>375</v>
      </c>
      <c r="H76" s="50" t="s">
        <v>27</v>
      </c>
      <c r="I76" s="61" t="s">
        <v>93</v>
      </c>
      <c r="J76" s="82">
        <v>47000</v>
      </c>
      <c r="K76" s="61">
        <v>15000</v>
      </c>
      <c r="L76" s="118" t="s">
        <v>376</v>
      </c>
      <c r="M76" s="50" t="s">
        <v>377</v>
      </c>
      <c r="N76" s="96" t="s">
        <v>322</v>
      </c>
      <c r="O76" s="50" t="s">
        <v>378</v>
      </c>
      <c r="P76" s="50" t="s">
        <v>130</v>
      </c>
      <c r="Q76" s="110" t="s">
        <v>131</v>
      </c>
      <c r="R76" s="4"/>
      <c r="S76" s="4"/>
      <c r="T76" s="4"/>
      <c r="U76" s="4"/>
      <c r="V76" s="4"/>
      <c r="W76" s="4"/>
      <c r="X76" s="4"/>
      <c r="Y76" s="4"/>
      <c r="Z76" s="4"/>
      <c r="AA76" s="4"/>
      <c r="AB76" s="4"/>
      <c r="AC76" s="4"/>
      <c r="AD76" s="4"/>
      <c r="AE76" s="4"/>
      <c r="AF76" s="4"/>
    </row>
    <row r="77" s="4" customFormat="1" ht="73.5" spans="3:17">
      <c r="C77" s="24" t="s">
        <v>23</v>
      </c>
      <c r="D77" s="22" t="s">
        <v>347</v>
      </c>
      <c r="E77" s="61">
        <v>7</v>
      </c>
      <c r="F77" s="54" t="s">
        <v>379</v>
      </c>
      <c r="G77" s="54" t="s">
        <v>380</v>
      </c>
      <c r="H77" s="55" t="s">
        <v>27</v>
      </c>
      <c r="I77" s="85" t="s">
        <v>116</v>
      </c>
      <c r="J77" s="85">
        <v>18000</v>
      </c>
      <c r="K77" s="85">
        <v>8000</v>
      </c>
      <c r="L77" s="54" t="s">
        <v>381</v>
      </c>
      <c r="M77" s="54" t="s">
        <v>382</v>
      </c>
      <c r="N77" s="85" t="s">
        <v>154</v>
      </c>
      <c r="O77" s="54" t="s">
        <v>383</v>
      </c>
      <c r="P77" s="50" t="s">
        <v>33</v>
      </c>
      <c r="Q77" s="50" t="s">
        <v>34</v>
      </c>
    </row>
    <row r="78" s="4" customFormat="1" ht="52.5" spans="3:17">
      <c r="C78" s="24" t="s">
        <v>42</v>
      </c>
      <c r="D78" s="22" t="s">
        <v>347</v>
      </c>
      <c r="E78" s="61">
        <v>8</v>
      </c>
      <c r="F78" s="51" t="s">
        <v>384</v>
      </c>
      <c r="G78" s="51" t="s">
        <v>385</v>
      </c>
      <c r="H78" s="52" t="s">
        <v>27</v>
      </c>
      <c r="I78" s="61" t="s">
        <v>116</v>
      </c>
      <c r="J78" s="82">
        <v>126366</v>
      </c>
      <c r="K78" s="61">
        <v>40000</v>
      </c>
      <c r="L78" s="50" t="s">
        <v>386</v>
      </c>
      <c r="M78" s="50" t="s">
        <v>387</v>
      </c>
      <c r="N78" s="96" t="s">
        <v>81</v>
      </c>
      <c r="O78" s="50" t="s">
        <v>388</v>
      </c>
      <c r="P78" s="54" t="s">
        <v>50</v>
      </c>
      <c r="Q78" s="108" t="s">
        <v>51</v>
      </c>
    </row>
    <row r="79" ht="20.1" customHeight="1" spans="3:17">
      <c r="C79" s="24"/>
      <c r="D79" s="22"/>
      <c r="E79" s="49"/>
      <c r="F79" s="114" t="s">
        <v>389</v>
      </c>
      <c r="G79" s="34">
        <f>COUNTA(G80)</f>
        <v>1</v>
      </c>
      <c r="H79" s="35"/>
      <c r="I79" s="33"/>
      <c r="J79" s="73">
        <f>SUM(J80)</f>
        <v>560000</v>
      </c>
      <c r="K79" s="73">
        <f>SUM(K80)</f>
        <v>10000</v>
      </c>
      <c r="L79" s="54"/>
      <c r="M79" s="54"/>
      <c r="N79" s="85"/>
      <c r="O79" s="54"/>
      <c r="P79" s="50"/>
      <c r="Q79" s="50"/>
    </row>
    <row r="80" s="4" customFormat="1" ht="63" spans="3:17">
      <c r="C80" s="24" t="s">
        <v>23</v>
      </c>
      <c r="D80" s="22" t="s">
        <v>390</v>
      </c>
      <c r="E80" s="49">
        <v>1</v>
      </c>
      <c r="F80" s="54" t="s">
        <v>391</v>
      </c>
      <c r="G80" s="54" t="s">
        <v>392</v>
      </c>
      <c r="H80" s="55" t="s">
        <v>70</v>
      </c>
      <c r="I80" s="85" t="s">
        <v>226</v>
      </c>
      <c r="J80" s="85">
        <v>560000</v>
      </c>
      <c r="K80" s="85">
        <v>10000</v>
      </c>
      <c r="L80" s="54" t="s">
        <v>393</v>
      </c>
      <c r="M80" s="54" t="s">
        <v>394</v>
      </c>
      <c r="N80" s="85" t="s">
        <v>235</v>
      </c>
      <c r="O80" s="54" t="s">
        <v>395</v>
      </c>
      <c r="P80" s="50" t="s">
        <v>33</v>
      </c>
      <c r="Q80" s="50" t="s">
        <v>34</v>
      </c>
    </row>
    <row r="81" ht="20.1" customHeight="1" spans="3:17">
      <c r="C81" s="24"/>
      <c r="D81" s="22"/>
      <c r="E81" s="49"/>
      <c r="F81" s="114" t="s">
        <v>396</v>
      </c>
      <c r="G81" s="34">
        <f>COUNTA(G82:G85)</f>
        <v>4</v>
      </c>
      <c r="H81" s="35"/>
      <c r="I81" s="33"/>
      <c r="J81" s="73">
        <f>SUM(J82:J85)</f>
        <v>94423</v>
      </c>
      <c r="K81" s="73">
        <f>SUM(K82:K85)</f>
        <v>18170</v>
      </c>
      <c r="L81" s="54"/>
      <c r="M81" s="54"/>
      <c r="N81" s="85"/>
      <c r="O81" s="54"/>
      <c r="P81" s="50"/>
      <c r="Q81" s="50"/>
    </row>
    <row r="82" s="5" customFormat="1" ht="63" spans="3:17">
      <c r="C82" s="5" t="s">
        <v>179</v>
      </c>
      <c r="D82" s="20" t="s">
        <v>397</v>
      </c>
      <c r="E82" s="61">
        <v>1</v>
      </c>
      <c r="F82" s="50" t="s">
        <v>398</v>
      </c>
      <c r="G82" s="62" t="s">
        <v>399</v>
      </c>
      <c r="H82" s="63" t="s">
        <v>37</v>
      </c>
      <c r="I82" s="61" t="s">
        <v>116</v>
      </c>
      <c r="J82" s="88">
        <v>20000</v>
      </c>
      <c r="K82" s="82">
        <v>4000</v>
      </c>
      <c r="L82" s="50" t="s">
        <v>400</v>
      </c>
      <c r="M82" s="51" t="s">
        <v>401</v>
      </c>
      <c r="N82" s="100" t="s">
        <v>186</v>
      </c>
      <c r="O82" s="101" t="s">
        <v>402</v>
      </c>
      <c r="P82" s="102" t="s">
        <v>188</v>
      </c>
      <c r="Q82" s="110" t="s">
        <v>189</v>
      </c>
    </row>
    <row r="83" s="5" customFormat="1" ht="84" spans="3:17">
      <c r="C83" s="5" t="s">
        <v>190</v>
      </c>
      <c r="D83" s="20" t="s">
        <v>397</v>
      </c>
      <c r="E83" s="61">
        <v>2</v>
      </c>
      <c r="F83" s="64" t="s">
        <v>403</v>
      </c>
      <c r="G83" s="54" t="s">
        <v>404</v>
      </c>
      <c r="H83" s="55" t="s">
        <v>27</v>
      </c>
      <c r="I83" s="85" t="s">
        <v>71</v>
      </c>
      <c r="J83" s="88">
        <v>10000</v>
      </c>
      <c r="K83" s="85">
        <v>6000</v>
      </c>
      <c r="L83" s="54" t="s">
        <v>405</v>
      </c>
      <c r="M83" s="103" t="s">
        <v>406</v>
      </c>
      <c r="N83" s="85" t="s">
        <v>154</v>
      </c>
      <c r="O83" s="54" t="s">
        <v>407</v>
      </c>
      <c r="P83" s="103" t="s">
        <v>196</v>
      </c>
      <c r="Q83" s="110" t="s">
        <v>197</v>
      </c>
    </row>
    <row r="84" s="4" customFormat="1" ht="52.5" spans="3:18">
      <c r="C84" s="24" t="s">
        <v>168</v>
      </c>
      <c r="D84" s="22" t="s">
        <v>397</v>
      </c>
      <c r="E84" s="61">
        <v>3</v>
      </c>
      <c r="F84" s="51" t="s">
        <v>408</v>
      </c>
      <c r="G84" s="51" t="s">
        <v>409</v>
      </c>
      <c r="H84" s="52" t="s">
        <v>37</v>
      </c>
      <c r="I84" s="61" t="s">
        <v>116</v>
      </c>
      <c r="J84" s="91">
        <v>50000</v>
      </c>
      <c r="K84" s="65">
        <v>3000</v>
      </c>
      <c r="L84" s="50" t="s">
        <v>410</v>
      </c>
      <c r="M84" s="50" t="s">
        <v>30</v>
      </c>
      <c r="N84" s="65" t="s">
        <v>322</v>
      </c>
      <c r="O84" s="50" t="s">
        <v>411</v>
      </c>
      <c r="P84" s="50" t="s">
        <v>411</v>
      </c>
      <c r="Q84" s="112" t="s">
        <v>412</v>
      </c>
      <c r="R84" s="22"/>
    </row>
    <row r="85" s="4" customFormat="1" ht="283.5" spans="3:18">
      <c r="C85" s="24" t="s">
        <v>168</v>
      </c>
      <c r="D85" s="22" t="s">
        <v>397</v>
      </c>
      <c r="E85" s="61">
        <v>4</v>
      </c>
      <c r="F85" s="51" t="s">
        <v>413</v>
      </c>
      <c r="G85" s="51" t="s">
        <v>414</v>
      </c>
      <c r="H85" s="52" t="s">
        <v>37</v>
      </c>
      <c r="I85" s="61" t="s">
        <v>116</v>
      </c>
      <c r="J85" s="91">
        <v>14423</v>
      </c>
      <c r="K85" s="65">
        <v>5170</v>
      </c>
      <c r="L85" s="50" t="s">
        <v>415</v>
      </c>
      <c r="M85" s="50" t="s">
        <v>416</v>
      </c>
      <c r="N85" s="65" t="s">
        <v>186</v>
      </c>
      <c r="O85" s="50" t="s">
        <v>417</v>
      </c>
      <c r="P85" s="50" t="s">
        <v>411</v>
      </c>
      <c r="Q85" s="112" t="s">
        <v>412</v>
      </c>
      <c r="R85" s="22"/>
    </row>
    <row r="86" ht="20.1" customHeight="1" spans="3:17">
      <c r="C86" s="24"/>
      <c r="D86" s="22"/>
      <c r="E86" s="49"/>
      <c r="F86" s="114" t="s">
        <v>418</v>
      </c>
      <c r="G86" s="34">
        <f>COUNTA(G87:G88)</f>
        <v>2</v>
      </c>
      <c r="H86" s="35"/>
      <c r="I86" s="33"/>
      <c r="J86" s="73">
        <f>SUM(J87:J88)</f>
        <v>70000</v>
      </c>
      <c r="K86" s="73">
        <f>SUM(K87:K88)</f>
        <v>20000</v>
      </c>
      <c r="L86" s="54"/>
      <c r="M86" s="54"/>
      <c r="N86" s="85"/>
      <c r="O86" s="54"/>
      <c r="P86" s="50"/>
      <c r="Q86" s="50"/>
    </row>
    <row r="87" s="5" customFormat="1" ht="75" customHeight="1" spans="3:17">
      <c r="C87" s="5" t="s">
        <v>179</v>
      </c>
      <c r="D87" s="20" t="s">
        <v>419</v>
      </c>
      <c r="E87" s="61">
        <v>1</v>
      </c>
      <c r="F87" s="50" t="s">
        <v>420</v>
      </c>
      <c r="G87" s="62" t="s">
        <v>421</v>
      </c>
      <c r="H87" s="63" t="s">
        <v>27</v>
      </c>
      <c r="I87" s="61" t="s">
        <v>116</v>
      </c>
      <c r="J87" s="88">
        <v>20000</v>
      </c>
      <c r="K87" s="82">
        <v>15000</v>
      </c>
      <c r="L87" s="50" t="s">
        <v>422</v>
      </c>
      <c r="M87" s="50" t="s">
        <v>423</v>
      </c>
      <c r="N87" s="100" t="s">
        <v>154</v>
      </c>
      <c r="O87" s="101" t="s">
        <v>424</v>
      </c>
      <c r="P87" s="102" t="s">
        <v>188</v>
      </c>
      <c r="Q87" s="110" t="s">
        <v>189</v>
      </c>
    </row>
    <row r="88" s="5" customFormat="1" ht="117" customHeight="1" spans="3:17">
      <c r="C88" s="5" t="s">
        <v>66</v>
      </c>
      <c r="D88" s="20" t="s">
        <v>419</v>
      </c>
      <c r="E88" s="49">
        <v>2</v>
      </c>
      <c r="F88" s="50" t="s">
        <v>425</v>
      </c>
      <c r="G88" s="51" t="s">
        <v>426</v>
      </c>
      <c r="H88" s="52" t="s">
        <v>70</v>
      </c>
      <c r="I88" s="61" t="s">
        <v>226</v>
      </c>
      <c r="J88" s="82">
        <v>50000</v>
      </c>
      <c r="K88" s="61">
        <v>5000</v>
      </c>
      <c r="L88" s="50" t="s">
        <v>212</v>
      </c>
      <c r="M88" s="50" t="s">
        <v>73</v>
      </c>
      <c r="N88" s="96" t="s">
        <v>31</v>
      </c>
      <c r="O88" s="50" t="s">
        <v>427</v>
      </c>
      <c r="P88" s="50" t="s">
        <v>75</v>
      </c>
      <c r="Q88" s="103" t="s">
        <v>76</v>
      </c>
    </row>
    <row r="89" ht="20.1" customHeight="1" spans="3:17">
      <c r="C89" s="24"/>
      <c r="D89" s="22"/>
      <c r="E89" s="49"/>
      <c r="F89" s="114" t="s">
        <v>428</v>
      </c>
      <c r="G89" s="34">
        <f>COUNTA(G90)</f>
        <v>1</v>
      </c>
      <c r="H89" s="35"/>
      <c r="I89" s="33"/>
      <c r="J89" s="73">
        <f>SUM(J90)</f>
        <v>750000</v>
      </c>
      <c r="K89" s="73">
        <f>SUM(K90)</f>
        <v>120000</v>
      </c>
      <c r="L89" s="54"/>
      <c r="M89" s="54"/>
      <c r="N89" s="85"/>
      <c r="O89" s="54"/>
      <c r="P89" s="50"/>
      <c r="Q89" s="50"/>
    </row>
    <row r="90" s="3" customFormat="1" ht="111.75" customHeight="1" spans="3:17">
      <c r="C90" s="3" t="s">
        <v>208</v>
      </c>
      <c r="D90" s="19" t="s">
        <v>429</v>
      </c>
      <c r="E90" s="36">
        <v>1</v>
      </c>
      <c r="F90" s="77" t="s">
        <v>430</v>
      </c>
      <c r="G90" s="37" t="s">
        <v>431</v>
      </c>
      <c r="H90" s="38" t="s">
        <v>146</v>
      </c>
      <c r="I90" s="74" t="s">
        <v>71</v>
      </c>
      <c r="J90" s="119">
        <v>750000</v>
      </c>
      <c r="K90" s="119">
        <v>120000</v>
      </c>
      <c r="L90" s="120" t="s">
        <v>432</v>
      </c>
      <c r="M90" s="109" t="s">
        <v>433</v>
      </c>
      <c r="N90" s="123" t="s">
        <v>235</v>
      </c>
      <c r="O90" s="109" t="s">
        <v>434</v>
      </c>
      <c r="P90" s="77" t="s">
        <v>215</v>
      </c>
      <c r="Q90" s="110" t="s">
        <v>216</v>
      </c>
    </row>
    <row r="91" ht="20.1" customHeight="1" spans="3:17">
      <c r="C91" s="24"/>
      <c r="D91" s="22"/>
      <c r="E91" s="49"/>
      <c r="F91" s="47" t="s">
        <v>435</v>
      </c>
      <c r="G91" s="56">
        <f t="shared" ref="G91:K91" si="8">G92+G95</f>
        <v>12</v>
      </c>
      <c r="H91" s="57"/>
      <c r="I91" s="57"/>
      <c r="J91" s="86">
        <f t="shared" si="8"/>
        <v>2753019.78</v>
      </c>
      <c r="K91" s="57">
        <f t="shared" si="8"/>
        <v>145500</v>
      </c>
      <c r="L91" s="54"/>
      <c r="M91" s="54"/>
      <c r="N91" s="85"/>
      <c r="O91" s="54"/>
      <c r="P91" s="50"/>
      <c r="Q91" s="50"/>
    </row>
    <row r="92" ht="20.1" customHeight="1" spans="3:17">
      <c r="C92" s="24"/>
      <c r="D92" s="22"/>
      <c r="E92" s="49"/>
      <c r="F92" s="47" t="s">
        <v>436</v>
      </c>
      <c r="G92" s="34">
        <f>COUNTA(G93:G94)</f>
        <v>2</v>
      </c>
      <c r="H92" s="35"/>
      <c r="I92" s="33"/>
      <c r="J92" s="73">
        <f>SUM(J93:J94)</f>
        <v>91355</v>
      </c>
      <c r="K92" s="73">
        <f>SUM(K93:K94)</f>
        <v>15000</v>
      </c>
      <c r="L92" s="54"/>
      <c r="M92" s="54"/>
      <c r="N92" s="85"/>
      <c r="O92" s="54"/>
      <c r="P92" s="50"/>
      <c r="Q92" s="50"/>
    </row>
    <row r="93" s="5" customFormat="1" ht="52.5" spans="3:17">
      <c r="C93" s="5" t="s">
        <v>66</v>
      </c>
      <c r="D93" s="20" t="s">
        <v>437</v>
      </c>
      <c r="E93" s="49">
        <v>1</v>
      </c>
      <c r="F93" s="50" t="s">
        <v>438</v>
      </c>
      <c r="G93" s="51" t="s">
        <v>439</v>
      </c>
      <c r="H93" s="52" t="s">
        <v>183</v>
      </c>
      <c r="I93" s="61" t="s">
        <v>440</v>
      </c>
      <c r="J93" s="82">
        <v>23600</v>
      </c>
      <c r="K93" s="61">
        <v>5000</v>
      </c>
      <c r="L93" s="50" t="s">
        <v>441</v>
      </c>
      <c r="M93" s="50" t="s">
        <v>442</v>
      </c>
      <c r="N93" s="96" t="s">
        <v>81</v>
      </c>
      <c r="O93" s="50" t="s">
        <v>443</v>
      </c>
      <c r="P93" s="50" t="s">
        <v>75</v>
      </c>
      <c r="Q93" s="103" t="s">
        <v>76</v>
      </c>
    </row>
    <row r="94" s="4" customFormat="1" ht="63.75" customHeight="1" spans="3:17">
      <c r="C94" s="24" t="s">
        <v>168</v>
      </c>
      <c r="D94" s="22" t="s">
        <v>437</v>
      </c>
      <c r="E94" s="65">
        <v>2</v>
      </c>
      <c r="F94" s="51" t="s">
        <v>444</v>
      </c>
      <c r="G94" s="51" t="s">
        <v>445</v>
      </c>
      <c r="H94" s="52" t="s">
        <v>37</v>
      </c>
      <c r="I94" s="61" t="s">
        <v>71</v>
      </c>
      <c r="J94" s="91">
        <v>67755</v>
      </c>
      <c r="K94" s="65">
        <v>10000</v>
      </c>
      <c r="L94" s="50" t="s">
        <v>446</v>
      </c>
      <c r="M94" s="50" t="s">
        <v>447</v>
      </c>
      <c r="N94" s="65" t="s">
        <v>41</v>
      </c>
      <c r="O94" s="50" t="s">
        <v>448</v>
      </c>
      <c r="P94" s="50" t="s">
        <v>324</v>
      </c>
      <c r="Q94" s="112" t="s">
        <v>325</v>
      </c>
    </row>
    <row r="95" ht="20.1" customHeight="1" spans="3:17">
      <c r="C95" s="24"/>
      <c r="D95" s="22"/>
      <c r="E95" s="49"/>
      <c r="F95" s="47" t="s">
        <v>449</v>
      </c>
      <c r="G95" s="34">
        <f>COUNTA(G96:G105)</f>
        <v>10</v>
      </c>
      <c r="H95" s="35"/>
      <c r="I95" s="33"/>
      <c r="J95" s="73">
        <f>SUM(J96:J105)</f>
        <v>2661664.78</v>
      </c>
      <c r="K95" s="73">
        <f>SUM(K96:K105)</f>
        <v>130500</v>
      </c>
      <c r="L95" s="54"/>
      <c r="M95" s="54"/>
      <c r="N95" s="85"/>
      <c r="O95" s="54"/>
      <c r="P95" s="50"/>
      <c r="Q95" s="50"/>
    </row>
    <row r="96" s="5" customFormat="1" ht="63" spans="3:17">
      <c r="C96" s="5" t="s">
        <v>66</v>
      </c>
      <c r="D96" s="20" t="s">
        <v>450</v>
      </c>
      <c r="E96" s="49">
        <v>1</v>
      </c>
      <c r="F96" s="50" t="s">
        <v>451</v>
      </c>
      <c r="G96" s="51" t="s">
        <v>452</v>
      </c>
      <c r="H96" s="52" t="s">
        <v>183</v>
      </c>
      <c r="I96" s="61" t="s">
        <v>453</v>
      </c>
      <c r="J96" s="82">
        <v>32000</v>
      </c>
      <c r="K96" s="61">
        <v>12000</v>
      </c>
      <c r="L96" s="50" t="s">
        <v>454</v>
      </c>
      <c r="M96" s="50" t="s">
        <v>455</v>
      </c>
      <c r="N96" s="96" t="s">
        <v>48</v>
      </c>
      <c r="O96" s="50" t="s">
        <v>456</v>
      </c>
      <c r="P96" s="50" t="s">
        <v>75</v>
      </c>
      <c r="Q96" s="103" t="s">
        <v>76</v>
      </c>
    </row>
    <row r="97" s="5" customFormat="1" ht="63" spans="3:17">
      <c r="C97" s="5" t="s">
        <v>247</v>
      </c>
      <c r="D97" s="20" t="s">
        <v>450</v>
      </c>
      <c r="E97" s="49">
        <v>2</v>
      </c>
      <c r="F97" s="54" t="s">
        <v>457</v>
      </c>
      <c r="G97" s="54" t="s">
        <v>458</v>
      </c>
      <c r="H97" s="55" t="s">
        <v>183</v>
      </c>
      <c r="I97" s="85" t="s">
        <v>71</v>
      </c>
      <c r="J97" s="88">
        <v>320000</v>
      </c>
      <c r="K97" s="85">
        <v>40000</v>
      </c>
      <c r="L97" s="103" t="s">
        <v>459</v>
      </c>
      <c r="M97" s="124" t="s">
        <v>460</v>
      </c>
      <c r="N97" s="85" t="s">
        <v>154</v>
      </c>
      <c r="O97" s="50" t="s">
        <v>461</v>
      </c>
      <c r="P97" s="50" t="s">
        <v>254</v>
      </c>
      <c r="Q97" s="110" t="s">
        <v>255</v>
      </c>
    </row>
    <row r="98" s="5" customFormat="1" ht="52.5" spans="3:17">
      <c r="C98" s="5" t="s">
        <v>247</v>
      </c>
      <c r="D98" s="20" t="s">
        <v>450</v>
      </c>
      <c r="E98" s="49">
        <v>3</v>
      </c>
      <c r="F98" s="54" t="s">
        <v>462</v>
      </c>
      <c r="G98" s="54" t="s">
        <v>463</v>
      </c>
      <c r="H98" s="55" t="s">
        <v>146</v>
      </c>
      <c r="I98" s="85" t="s">
        <v>116</v>
      </c>
      <c r="J98" s="88">
        <v>150000</v>
      </c>
      <c r="K98" s="85">
        <v>15000</v>
      </c>
      <c r="L98" s="103" t="s">
        <v>464</v>
      </c>
      <c r="M98" s="124" t="s">
        <v>465</v>
      </c>
      <c r="N98" s="85" t="s">
        <v>31</v>
      </c>
      <c r="O98" s="50" t="s">
        <v>466</v>
      </c>
      <c r="P98" s="50" t="s">
        <v>254</v>
      </c>
      <c r="Q98" s="110" t="s">
        <v>255</v>
      </c>
    </row>
    <row r="99" s="5" customFormat="1" ht="52.5" spans="3:17">
      <c r="C99" s="5" t="s">
        <v>190</v>
      </c>
      <c r="D99" s="20" t="s">
        <v>450</v>
      </c>
      <c r="E99" s="49">
        <v>4</v>
      </c>
      <c r="F99" s="64" t="s">
        <v>467</v>
      </c>
      <c r="G99" s="54" t="s">
        <v>468</v>
      </c>
      <c r="H99" s="55" t="s">
        <v>183</v>
      </c>
      <c r="I99" s="85" t="s">
        <v>71</v>
      </c>
      <c r="J99" s="88">
        <v>230000</v>
      </c>
      <c r="K99" s="85">
        <v>15000</v>
      </c>
      <c r="L99" s="54" t="s">
        <v>469</v>
      </c>
      <c r="M99" s="103" t="s">
        <v>470</v>
      </c>
      <c r="N99" s="85" t="s">
        <v>81</v>
      </c>
      <c r="O99" s="54" t="s">
        <v>471</v>
      </c>
      <c r="P99" s="103" t="s">
        <v>196</v>
      </c>
      <c r="Q99" s="110" t="s">
        <v>197</v>
      </c>
    </row>
    <row r="100" s="5" customFormat="1" ht="126" spans="3:17">
      <c r="C100" s="5" t="s">
        <v>190</v>
      </c>
      <c r="D100" s="20" t="s">
        <v>450</v>
      </c>
      <c r="E100" s="49">
        <v>5</v>
      </c>
      <c r="F100" s="64" t="s">
        <v>472</v>
      </c>
      <c r="G100" s="54" t="s">
        <v>473</v>
      </c>
      <c r="H100" s="55" t="s">
        <v>183</v>
      </c>
      <c r="I100" s="85" t="s">
        <v>38</v>
      </c>
      <c r="J100" s="88">
        <v>136135</v>
      </c>
      <c r="K100" s="85">
        <v>5000</v>
      </c>
      <c r="L100" s="54" t="s">
        <v>474</v>
      </c>
      <c r="M100" s="103" t="s">
        <v>475</v>
      </c>
      <c r="N100" s="85" t="s">
        <v>235</v>
      </c>
      <c r="O100" s="54" t="s">
        <v>476</v>
      </c>
      <c r="P100" s="103" t="s">
        <v>196</v>
      </c>
      <c r="Q100" s="110" t="s">
        <v>197</v>
      </c>
    </row>
    <row r="101" s="5" customFormat="1" ht="63" spans="3:17">
      <c r="C101" s="5" t="s">
        <v>198</v>
      </c>
      <c r="D101" s="20" t="s">
        <v>450</v>
      </c>
      <c r="E101" s="49">
        <v>6</v>
      </c>
      <c r="F101" s="51" t="s">
        <v>477</v>
      </c>
      <c r="G101" s="51" t="s">
        <v>478</v>
      </c>
      <c r="H101" s="52" t="s">
        <v>183</v>
      </c>
      <c r="I101" s="61" t="s">
        <v>116</v>
      </c>
      <c r="J101" s="82">
        <v>1330000</v>
      </c>
      <c r="K101" s="61">
        <v>20000</v>
      </c>
      <c r="L101" s="50" t="s">
        <v>479</v>
      </c>
      <c r="M101" s="50" t="s">
        <v>480</v>
      </c>
      <c r="N101" s="96" t="s">
        <v>31</v>
      </c>
      <c r="O101" s="50" t="s">
        <v>481</v>
      </c>
      <c r="P101" s="50" t="s">
        <v>205</v>
      </c>
      <c r="Q101" s="110" t="s">
        <v>206</v>
      </c>
    </row>
    <row r="102" s="5" customFormat="1" ht="73.5" spans="3:17">
      <c r="C102" s="5" t="s">
        <v>198</v>
      </c>
      <c r="D102" s="20" t="s">
        <v>450</v>
      </c>
      <c r="E102" s="49">
        <v>7</v>
      </c>
      <c r="F102" s="51" t="s">
        <v>482</v>
      </c>
      <c r="G102" s="51" t="s">
        <v>483</v>
      </c>
      <c r="H102" s="52" t="s">
        <v>70</v>
      </c>
      <c r="I102" s="85" t="s">
        <v>116</v>
      </c>
      <c r="J102" s="82">
        <v>280000</v>
      </c>
      <c r="K102" s="61">
        <v>8500</v>
      </c>
      <c r="L102" s="50" t="s">
        <v>484</v>
      </c>
      <c r="M102" s="50" t="s">
        <v>485</v>
      </c>
      <c r="N102" s="96" t="s">
        <v>322</v>
      </c>
      <c r="O102" s="50" t="s">
        <v>486</v>
      </c>
      <c r="P102" s="50" t="s">
        <v>205</v>
      </c>
      <c r="Q102" s="110" t="s">
        <v>206</v>
      </c>
    </row>
    <row r="103" s="7" customFormat="1" ht="84" spans="3:32">
      <c r="C103" s="23" t="s">
        <v>296</v>
      </c>
      <c r="D103" s="7" t="s">
        <v>450</v>
      </c>
      <c r="E103" s="49">
        <v>8</v>
      </c>
      <c r="F103" s="51" t="s">
        <v>487</v>
      </c>
      <c r="G103" s="51" t="s">
        <v>488</v>
      </c>
      <c r="H103" s="52" t="s">
        <v>70</v>
      </c>
      <c r="I103" s="61" t="s">
        <v>116</v>
      </c>
      <c r="J103" s="82">
        <v>29488</v>
      </c>
      <c r="K103" s="82">
        <v>5000</v>
      </c>
      <c r="L103" s="90" t="s">
        <v>489</v>
      </c>
      <c r="M103" s="50" t="s">
        <v>490</v>
      </c>
      <c r="N103" s="96" t="s">
        <v>81</v>
      </c>
      <c r="O103" s="50" t="s">
        <v>491</v>
      </c>
      <c r="P103" s="50" t="s">
        <v>303</v>
      </c>
      <c r="Q103" s="50" t="s">
        <v>304</v>
      </c>
      <c r="R103" s="4"/>
      <c r="S103" s="4"/>
      <c r="T103" s="4"/>
      <c r="U103" s="4"/>
      <c r="V103" s="4"/>
      <c r="W103" s="4"/>
      <c r="X103" s="4"/>
      <c r="Y103" s="4"/>
      <c r="Z103" s="4"/>
      <c r="AA103" s="4"/>
      <c r="AB103" s="4"/>
      <c r="AC103" s="4"/>
      <c r="AD103" s="4"/>
      <c r="AE103" s="4"/>
      <c r="AF103" s="4"/>
    </row>
    <row r="104" s="4" customFormat="1" ht="63" spans="3:17">
      <c r="C104" s="24" t="s">
        <v>54</v>
      </c>
      <c r="D104" s="22" t="s">
        <v>450</v>
      </c>
      <c r="E104" s="49">
        <v>9</v>
      </c>
      <c r="F104" s="44" t="s">
        <v>492</v>
      </c>
      <c r="G104" s="44" t="s">
        <v>493</v>
      </c>
      <c r="H104" s="53" t="s">
        <v>70</v>
      </c>
      <c r="I104" s="43" t="s">
        <v>58</v>
      </c>
      <c r="J104" s="43">
        <v>28000</v>
      </c>
      <c r="K104" s="43">
        <v>5000</v>
      </c>
      <c r="L104" s="44" t="s">
        <v>494</v>
      </c>
      <c r="M104" s="44" t="s">
        <v>495</v>
      </c>
      <c r="N104" s="43" t="s">
        <v>31</v>
      </c>
      <c r="O104" s="44" t="s">
        <v>496</v>
      </c>
      <c r="P104" s="50" t="s">
        <v>62</v>
      </c>
      <c r="Q104" s="109" t="s">
        <v>63</v>
      </c>
    </row>
    <row r="105" s="4" customFormat="1" ht="231" spans="3:17">
      <c r="C105" s="24" t="s">
        <v>305</v>
      </c>
      <c r="D105" s="22" t="s">
        <v>450</v>
      </c>
      <c r="E105" s="49">
        <v>10</v>
      </c>
      <c r="F105" s="50" t="s">
        <v>497</v>
      </c>
      <c r="G105" s="50" t="s">
        <v>498</v>
      </c>
      <c r="H105" s="61" t="s">
        <v>37</v>
      </c>
      <c r="I105" s="61" t="s">
        <v>116</v>
      </c>
      <c r="J105" s="82">
        <v>126041.78</v>
      </c>
      <c r="K105" s="61">
        <v>5000</v>
      </c>
      <c r="L105" s="50" t="s">
        <v>499</v>
      </c>
      <c r="M105" s="50" t="s">
        <v>500</v>
      </c>
      <c r="N105" s="125" t="s">
        <v>235</v>
      </c>
      <c r="O105" s="50" t="s">
        <v>501</v>
      </c>
      <c r="P105" s="106" t="s">
        <v>311</v>
      </c>
      <c r="Q105" s="103" t="s">
        <v>312</v>
      </c>
    </row>
    <row r="106" s="3" customFormat="1" ht="10.5" spans="4:17">
      <c r="D106" s="19"/>
      <c r="E106" s="30"/>
      <c r="F106" s="47" t="s">
        <v>502</v>
      </c>
      <c r="G106" s="34">
        <f t="shared" ref="G106:K106" si="9">G107+G109</f>
        <v>4</v>
      </c>
      <c r="H106" s="34"/>
      <c r="I106" s="34"/>
      <c r="J106" s="72">
        <f t="shared" si="9"/>
        <v>258000</v>
      </c>
      <c r="K106" s="72">
        <f t="shared" si="9"/>
        <v>26700</v>
      </c>
      <c r="L106" s="30"/>
      <c r="M106" s="30"/>
      <c r="N106" s="126"/>
      <c r="O106" s="127"/>
      <c r="P106" s="33"/>
      <c r="Q106" s="107"/>
    </row>
    <row r="107" s="5" customFormat="1" ht="10.5" spans="4:17">
      <c r="D107" s="20"/>
      <c r="E107" s="61"/>
      <c r="F107" s="47" t="s">
        <v>503</v>
      </c>
      <c r="G107" s="34">
        <f>COUNTA(G108)</f>
        <v>1</v>
      </c>
      <c r="H107" s="35"/>
      <c r="I107" s="33"/>
      <c r="J107" s="73">
        <f>SUM(J108)</f>
        <v>38000</v>
      </c>
      <c r="K107" s="73">
        <f>SUM(K108)</f>
        <v>6700</v>
      </c>
      <c r="L107" s="50"/>
      <c r="M107" s="51"/>
      <c r="N107" s="100"/>
      <c r="O107" s="101"/>
      <c r="P107" s="102"/>
      <c r="Q107" s="128"/>
    </row>
    <row r="108" ht="99.75" customHeight="1" spans="3:17">
      <c r="C108" s="10" t="s">
        <v>305</v>
      </c>
      <c r="D108" s="11" t="s">
        <v>504</v>
      </c>
      <c r="E108" s="41">
        <v>1</v>
      </c>
      <c r="F108" s="50" t="s">
        <v>505</v>
      </c>
      <c r="G108" s="50" t="s">
        <v>506</v>
      </c>
      <c r="H108" s="61" t="s">
        <v>183</v>
      </c>
      <c r="I108" s="121" t="s">
        <v>71</v>
      </c>
      <c r="J108" s="121">
        <v>38000</v>
      </c>
      <c r="K108" s="61">
        <v>6700</v>
      </c>
      <c r="L108" s="51" t="s">
        <v>507</v>
      </c>
      <c r="M108" s="50" t="s">
        <v>508</v>
      </c>
      <c r="N108" s="96" t="s">
        <v>154</v>
      </c>
      <c r="O108" s="50" t="s">
        <v>509</v>
      </c>
      <c r="P108" s="97" t="s">
        <v>311</v>
      </c>
      <c r="Q108" s="103" t="s">
        <v>312</v>
      </c>
    </row>
    <row r="109" s="5" customFormat="1" ht="10.5" spans="4:17">
      <c r="D109" s="20"/>
      <c r="E109" s="61"/>
      <c r="F109" s="47" t="s">
        <v>510</v>
      </c>
      <c r="G109" s="34">
        <f>COUNTA(G110:G112)</f>
        <v>3</v>
      </c>
      <c r="I109" s="35"/>
      <c r="J109" s="5">
        <f>SUM(J110:J112)</f>
        <v>220000</v>
      </c>
      <c r="K109" s="73">
        <f>SUM(K110:K112)</f>
        <v>20000</v>
      </c>
      <c r="L109" s="73"/>
      <c r="M109" s="51"/>
      <c r="N109" s="100"/>
      <c r="O109" s="101"/>
      <c r="P109" s="102"/>
      <c r="Q109" s="128"/>
    </row>
    <row r="110" s="5" customFormat="1" ht="63" spans="3:17">
      <c r="C110" s="5" t="s">
        <v>237</v>
      </c>
      <c r="D110" s="20" t="s">
        <v>511</v>
      </c>
      <c r="E110" s="49">
        <v>1</v>
      </c>
      <c r="F110" s="51" t="s">
        <v>512</v>
      </c>
      <c r="G110" s="51" t="s">
        <v>513</v>
      </c>
      <c r="H110" s="52" t="s">
        <v>37</v>
      </c>
      <c r="I110" s="61" t="s">
        <v>116</v>
      </c>
      <c r="J110" s="82">
        <v>20000</v>
      </c>
      <c r="K110" s="61">
        <v>8000</v>
      </c>
      <c r="L110" s="50" t="s">
        <v>514</v>
      </c>
      <c r="M110" s="50" t="s">
        <v>515</v>
      </c>
      <c r="N110" s="96" t="s">
        <v>41</v>
      </c>
      <c r="O110" s="50" t="s">
        <v>516</v>
      </c>
      <c r="P110" s="50" t="s">
        <v>244</v>
      </c>
      <c r="Q110" s="110" t="s">
        <v>245</v>
      </c>
    </row>
    <row r="111" s="5" customFormat="1" ht="73.5" spans="3:17">
      <c r="C111" s="5" t="s">
        <v>237</v>
      </c>
      <c r="D111" s="20" t="s">
        <v>511</v>
      </c>
      <c r="E111" s="49">
        <v>2</v>
      </c>
      <c r="F111" s="54" t="s">
        <v>517</v>
      </c>
      <c r="G111" s="54" t="s">
        <v>518</v>
      </c>
      <c r="H111" s="52" t="s">
        <v>70</v>
      </c>
      <c r="I111" s="85" t="s">
        <v>116</v>
      </c>
      <c r="J111" s="88">
        <v>170000</v>
      </c>
      <c r="K111" s="88">
        <v>10000</v>
      </c>
      <c r="L111" s="103" t="s">
        <v>519</v>
      </c>
      <c r="M111" s="103" t="s">
        <v>520</v>
      </c>
      <c r="N111" s="96" t="s">
        <v>235</v>
      </c>
      <c r="O111" s="103" t="s">
        <v>521</v>
      </c>
      <c r="P111" s="50" t="s">
        <v>244</v>
      </c>
      <c r="Q111" s="110" t="s">
        <v>245</v>
      </c>
    </row>
    <row r="112" s="4" customFormat="1" ht="105" customHeight="1" spans="3:17">
      <c r="C112" s="24" t="s">
        <v>155</v>
      </c>
      <c r="D112" s="22" t="s">
        <v>511</v>
      </c>
      <c r="E112" s="49">
        <v>3</v>
      </c>
      <c r="F112" s="51" t="s">
        <v>522</v>
      </c>
      <c r="G112" s="51" t="s">
        <v>523</v>
      </c>
      <c r="H112" s="50" t="s">
        <v>37</v>
      </c>
      <c r="I112" s="61" t="s">
        <v>71</v>
      </c>
      <c r="J112" s="82">
        <v>30000</v>
      </c>
      <c r="K112" s="61">
        <v>2000</v>
      </c>
      <c r="L112" s="50" t="s">
        <v>524</v>
      </c>
      <c r="M112" s="50" t="s">
        <v>525</v>
      </c>
      <c r="N112" s="96" t="s">
        <v>322</v>
      </c>
      <c r="O112" s="50" t="s">
        <v>526</v>
      </c>
      <c r="P112" s="50" t="s">
        <v>163</v>
      </c>
      <c r="Q112" s="50" t="s">
        <v>164</v>
      </c>
    </row>
    <row r="113" s="5" customFormat="1" ht="10.5" spans="4:17">
      <c r="D113" s="20"/>
      <c r="E113" s="61"/>
      <c r="F113" s="42" t="s">
        <v>527</v>
      </c>
      <c r="G113" s="115">
        <f t="shared" ref="G113:K113" si="10">G114+G119</f>
        <v>8</v>
      </c>
      <c r="H113" s="116"/>
      <c r="I113" s="117"/>
      <c r="J113" s="122">
        <f t="shared" si="10"/>
        <v>767181</v>
      </c>
      <c r="K113" s="122">
        <f t="shared" si="10"/>
        <v>79000</v>
      </c>
      <c r="L113" s="117"/>
      <c r="M113" s="50"/>
      <c r="N113" s="100"/>
      <c r="O113" s="101"/>
      <c r="P113" s="102"/>
      <c r="Q113" s="128"/>
    </row>
    <row r="114" s="5" customFormat="1" ht="27" customHeight="1" spans="4:17">
      <c r="D114" s="20"/>
      <c r="E114" s="61"/>
      <c r="F114" s="47" t="s">
        <v>528</v>
      </c>
      <c r="G114" s="115">
        <f t="shared" ref="G114:K114" si="11">G115+G117</f>
        <v>2</v>
      </c>
      <c r="H114" s="116"/>
      <c r="I114" s="117"/>
      <c r="J114" s="122">
        <f t="shared" si="11"/>
        <v>67264</v>
      </c>
      <c r="K114" s="122">
        <f t="shared" si="11"/>
        <v>16000</v>
      </c>
      <c r="L114" s="50"/>
      <c r="M114" s="50"/>
      <c r="N114" s="100"/>
      <c r="O114" s="101"/>
      <c r="P114" s="102"/>
      <c r="Q114" s="128"/>
    </row>
    <row r="115" s="3" customFormat="1" ht="10.5" spans="4:17">
      <c r="D115" s="19"/>
      <c r="E115" s="30"/>
      <c r="F115" s="47" t="s">
        <v>529</v>
      </c>
      <c r="G115" s="34">
        <f>COUNTA(G116)</f>
        <v>1</v>
      </c>
      <c r="H115" s="5"/>
      <c r="I115" s="35"/>
      <c r="J115" s="5">
        <f>SUM(J116)</f>
        <v>38100</v>
      </c>
      <c r="K115" s="5">
        <f>SUM(K116)</f>
        <v>10000</v>
      </c>
      <c r="L115" s="30"/>
      <c r="M115" s="30"/>
      <c r="N115" s="126"/>
      <c r="O115" s="127"/>
      <c r="P115" s="33"/>
      <c r="Q115" s="107"/>
    </row>
    <row r="116" s="8" customFormat="1" ht="84" customHeight="1" spans="3:32">
      <c r="C116" s="3" t="s">
        <v>237</v>
      </c>
      <c r="D116" s="20" t="s">
        <v>530</v>
      </c>
      <c r="E116" s="49">
        <v>1</v>
      </c>
      <c r="F116" s="50" t="s">
        <v>531</v>
      </c>
      <c r="G116" s="51" t="s">
        <v>532</v>
      </c>
      <c r="H116" s="52" t="s">
        <v>27</v>
      </c>
      <c r="I116" s="61" t="s">
        <v>116</v>
      </c>
      <c r="J116" s="82">
        <v>38100</v>
      </c>
      <c r="K116" s="61">
        <v>10000</v>
      </c>
      <c r="L116" s="50" t="s">
        <v>533</v>
      </c>
      <c r="M116" s="50" t="s">
        <v>294</v>
      </c>
      <c r="N116" s="96" t="s">
        <v>81</v>
      </c>
      <c r="O116" s="50" t="s">
        <v>534</v>
      </c>
      <c r="P116" s="77" t="s">
        <v>244</v>
      </c>
      <c r="Q116" s="110" t="s">
        <v>245</v>
      </c>
      <c r="R116" s="129"/>
      <c r="S116" s="9"/>
      <c r="T116" s="9"/>
      <c r="U116" s="9"/>
      <c r="V116" s="9"/>
      <c r="W116" s="9"/>
      <c r="X116" s="9"/>
      <c r="Y116" s="9"/>
      <c r="Z116" s="9"/>
      <c r="AA116" s="9"/>
      <c r="AB116" s="9"/>
      <c r="AC116" s="9"/>
      <c r="AD116" s="9"/>
      <c r="AE116" s="9"/>
      <c r="AF116" s="9"/>
    </row>
    <row r="117" s="5" customFormat="1" ht="10.5" spans="4:17">
      <c r="D117" s="20"/>
      <c r="E117" s="49"/>
      <c r="F117" s="47" t="s">
        <v>535</v>
      </c>
      <c r="G117" s="34">
        <f>COUNTA(G118)</f>
        <v>1</v>
      </c>
      <c r="I117" s="35"/>
      <c r="J117" s="5">
        <f>SUM(J118)</f>
        <v>29164</v>
      </c>
      <c r="K117" s="5">
        <f>SUM(K118)</f>
        <v>6000</v>
      </c>
      <c r="L117" s="50"/>
      <c r="M117" s="50"/>
      <c r="N117" s="96"/>
      <c r="O117" s="50"/>
      <c r="P117" s="50"/>
      <c r="Q117" s="128"/>
    </row>
    <row r="118" s="3" customFormat="1" ht="76" customHeight="1" spans="3:17">
      <c r="C118" s="3" t="s">
        <v>208</v>
      </c>
      <c r="D118" s="19" t="s">
        <v>536</v>
      </c>
      <c r="E118" s="36">
        <v>1</v>
      </c>
      <c r="F118" s="77" t="s">
        <v>537</v>
      </c>
      <c r="G118" s="37" t="s">
        <v>538</v>
      </c>
      <c r="H118" s="38" t="s">
        <v>27</v>
      </c>
      <c r="I118" s="74" t="s">
        <v>45</v>
      </c>
      <c r="J118" s="119">
        <v>29164</v>
      </c>
      <c r="K118" s="119">
        <v>6000</v>
      </c>
      <c r="L118" s="120" t="s">
        <v>539</v>
      </c>
      <c r="M118" s="109" t="s">
        <v>540</v>
      </c>
      <c r="N118" s="123" t="s">
        <v>48</v>
      </c>
      <c r="O118" s="109" t="s">
        <v>541</v>
      </c>
      <c r="P118" s="77" t="s">
        <v>215</v>
      </c>
      <c r="Q118" s="110" t="s">
        <v>216</v>
      </c>
    </row>
    <row r="119" s="5" customFormat="1" ht="21" spans="4:17">
      <c r="D119" s="20"/>
      <c r="E119" s="49"/>
      <c r="F119" s="47" t="s">
        <v>542</v>
      </c>
      <c r="G119" s="34">
        <f>COUNTA(G120:G125)</f>
        <v>6</v>
      </c>
      <c r="I119" s="35"/>
      <c r="J119" s="57">
        <f>SUM(J120:J125)</f>
        <v>699917</v>
      </c>
      <c r="K119" s="57">
        <f>SUM(K120:K125)</f>
        <v>63000</v>
      </c>
      <c r="L119" s="50"/>
      <c r="M119" s="50"/>
      <c r="N119" s="96"/>
      <c r="O119" s="50"/>
      <c r="P119" s="50"/>
      <c r="Q119" s="128"/>
    </row>
    <row r="120" s="5" customFormat="1" ht="93" customHeight="1" spans="3:17">
      <c r="C120" s="5" t="s">
        <v>208</v>
      </c>
      <c r="D120" s="20" t="s">
        <v>543</v>
      </c>
      <c r="E120" s="49">
        <v>1</v>
      </c>
      <c r="F120" s="50" t="s">
        <v>544</v>
      </c>
      <c r="G120" s="54" t="s">
        <v>545</v>
      </c>
      <c r="H120" s="55" t="s">
        <v>37</v>
      </c>
      <c r="I120" s="85" t="s">
        <v>546</v>
      </c>
      <c r="J120" s="88">
        <v>21749</v>
      </c>
      <c r="K120" s="88">
        <v>5000</v>
      </c>
      <c r="L120" s="89" t="s">
        <v>547</v>
      </c>
      <c r="M120" s="103" t="s">
        <v>548</v>
      </c>
      <c r="N120" s="104" t="s">
        <v>154</v>
      </c>
      <c r="O120" s="103" t="s">
        <v>549</v>
      </c>
      <c r="P120" s="50" t="s">
        <v>215</v>
      </c>
      <c r="Q120" s="110" t="s">
        <v>216</v>
      </c>
    </row>
    <row r="121" s="7" customFormat="1" ht="64" customHeight="1" spans="3:32">
      <c r="C121" s="5" t="s">
        <v>237</v>
      </c>
      <c r="D121" s="7" t="s">
        <v>543</v>
      </c>
      <c r="E121" s="49">
        <v>2</v>
      </c>
      <c r="F121" s="50" t="s">
        <v>550</v>
      </c>
      <c r="G121" s="66" t="s">
        <v>551</v>
      </c>
      <c r="H121" s="52" t="s">
        <v>183</v>
      </c>
      <c r="I121" s="61" t="s">
        <v>552</v>
      </c>
      <c r="J121" s="61">
        <v>182555</v>
      </c>
      <c r="K121" s="61">
        <v>20000</v>
      </c>
      <c r="L121" s="66" t="s">
        <v>553</v>
      </c>
      <c r="M121" s="50" t="s">
        <v>294</v>
      </c>
      <c r="N121" s="41" t="s">
        <v>81</v>
      </c>
      <c r="O121" s="50" t="s">
        <v>554</v>
      </c>
      <c r="P121" s="50" t="s">
        <v>244</v>
      </c>
      <c r="Q121" s="110" t="s">
        <v>245</v>
      </c>
      <c r="R121" s="4"/>
      <c r="S121" s="4"/>
      <c r="T121" s="4"/>
      <c r="U121" s="4"/>
      <c r="V121" s="4"/>
      <c r="W121" s="4"/>
      <c r="X121" s="4"/>
      <c r="Y121" s="4"/>
      <c r="Z121" s="4"/>
      <c r="AA121" s="4"/>
      <c r="AB121" s="4"/>
      <c r="AC121" s="4"/>
      <c r="AD121" s="4"/>
      <c r="AE121" s="4"/>
      <c r="AF121" s="4"/>
    </row>
    <row r="122" s="4" customFormat="1" ht="85" customHeight="1" spans="3:17">
      <c r="C122" s="24" t="s">
        <v>54</v>
      </c>
      <c r="D122" s="22" t="s">
        <v>543</v>
      </c>
      <c r="E122" s="49">
        <v>3</v>
      </c>
      <c r="F122" s="44" t="s">
        <v>555</v>
      </c>
      <c r="G122" s="44" t="s">
        <v>556</v>
      </c>
      <c r="H122" s="53" t="s">
        <v>37</v>
      </c>
      <c r="I122" s="43" t="s">
        <v>58</v>
      </c>
      <c r="J122" s="83">
        <v>184087</v>
      </c>
      <c r="K122" s="43">
        <v>15000</v>
      </c>
      <c r="L122" s="84" t="s">
        <v>59</v>
      </c>
      <c r="M122" s="84" t="s">
        <v>557</v>
      </c>
      <c r="N122" s="98" t="s">
        <v>48</v>
      </c>
      <c r="O122" s="84" t="s">
        <v>98</v>
      </c>
      <c r="P122" s="50" t="s">
        <v>62</v>
      </c>
      <c r="Q122" s="109" t="s">
        <v>63</v>
      </c>
    </row>
    <row r="123" s="4" customFormat="1" ht="66" customHeight="1" spans="3:17">
      <c r="C123" s="24" t="s">
        <v>23</v>
      </c>
      <c r="D123" s="22" t="s">
        <v>543</v>
      </c>
      <c r="E123" s="49">
        <v>4</v>
      </c>
      <c r="F123" s="54" t="s">
        <v>558</v>
      </c>
      <c r="G123" s="54" t="s">
        <v>559</v>
      </c>
      <c r="H123" s="55" t="s">
        <v>37</v>
      </c>
      <c r="I123" s="85" t="s">
        <v>38</v>
      </c>
      <c r="J123" s="85">
        <v>232200</v>
      </c>
      <c r="K123" s="85">
        <v>10000</v>
      </c>
      <c r="L123" s="54" t="s">
        <v>560</v>
      </c>
      <c r="M123" s="54" t="s">
        <v>561</v>
      </c>
      <c r="N123" s="85" t="s">
        <v>154</v>
      </c>
      <c r="O123" s="54" t="s">
        <v>562</v>
      </c>
      <c r="P123" s="50" t="s">
        <v>33</v>
      </c>
      <c r="Q123" s="50" t="s">
        <v>34</v>
      </c>
    </row>
    <row r="124" s="4" customFormat="1" ht="73.5" spans="3:17">
      <c r="C124" s="24" t="s">
        <v>23</v>
      </c>
      <c r="D124" s="22" t="s">
        <v>543</v>
      </c>
      <c r="E124" s="49">
        <v>5</v>
      </c>
      <c r="F124" s="54" t="s">
        <v>563</v>
      </c>
      <c r="G124" s="54" t="s">
        <v>564</v>
      </c>
      <c r="H124" s="55" t="s">
        <v>37</v>
      </c>
      <c r="I124" s="85" t="s">
        <v>38</v>
      </c>
      <c r="J124" s="85">
        <v>50626</v>
      </c>
      <c r="K124" s="85">
        <v>10000</v>
      </c>
      <c r="L124" s="54" t="s">
        <v>565</v>
      </c>
      <c r="M124" s="54" t="s">
        <v>566</v>
      </c>
      <c r="N124" s="85" t="s">
        <v>154</v>
      </c>
      <c r="O124" s="54" t="s">
        <v>562</v>
      </c>
      <c r="P124" s="50" t="s">
        <v>33</v>
      </c>
      <c r="Q124" s="50" t="s">
        <v>34</v>
      </c>
    </row>
    <row r="125" s="4" customFormat="1" ht="69.95" customHeight="1" spans="3:17">
      <c r="C125" s="24" t="s">
        <v>23</v>
      </c>
      <c r="D125" s="22" t="s">
        <v>543</v>
      </c>
      <c r="E125" s="49">
        <v>6</v>
      </c>
      <c r="F125" s="54" t="s">
        <v>567</v>
      </c>
      <c r="G125" s="54" t="s">
        <v>568</v>
      </c>
      <c r="H125" s="55" t="s">
        <v>37</v>
      </c>
      <c r="I125" s="85" t="s">
        <v>38</v>
      </c>
      <c r="J125" s="85">
        <v>28700</v>
      </c>
      <c r="K125" s="85">
        <v>3000</v>
      </c>
      <c r="L125" s="54" t="s">
        <v>569</v>
      </c>
      <c r="M125" s="54" t="s">
        <v>570</v>
      </c>
      <c r="N125" s="85" t="s">
        <v>41</v>
      </c>
      <c r="O125" s="54" t="s">
        <v>149</v>
      </c>
      <c r="P125" s="50" t="s">
        <v>33</v>
      </c>
      <c r="Q125" s="50" t="s">
        <v>34</v>
      </c>
    </row>
    <row r="126" s="5" customFormat="1" ht="10.5" spans="4:17">
      <c r="D126" s="20"/>
      <c r="E126" s="49"/>
      <c r="F126" s="42" t="s">
        <v>571</v>
      </c>
      <c r="G126" s="48">
        <f t="shared" ref="G126:K126" si="12">G127+G130+G132</f>
        <v>5</v>
      </c>
      <c r="H126" s="117"/>
      <c r="I126" s="117"/>
      <c r="J126" s="81">
        <f t="shared" si="12"/>
        <v>241687.08</v>
      </c>
      <c r="K126" s="81">
        <f t="shared" si="12"/>
        <v>28000</v>
      </c>
      <c r="L126" s="50"/>
      <c r="M126" s="50"/>
      <c r="N126" s="96"/>
      <c r="O126" s="50"/>
      <c r="P126" s="50"/>
      <c r="Q126" s="128"/>
    </row>
    <row r="127" s="5" customFormat="1" ht="10.5" spans="4:17">
      <c r="D127" s="20"/>
      <c r="E127" s="49"/>
      <c r="F127" s="47" t="s">
        <v>572</v>
      </c>
      <c r="G127" s="34">
        <f>COUNTA(G128:G129)</f>
        <v>2</v>
      </c>
      <c r="I127" s="35"/>
      <c r="J127" s="86">
        <f>SUM(J128:J129)</f>
        <v>23691.08</v>
      </c>
      <c r="K127" s="57">
        <f>SUM(K128:K129)</f>
        <v>8000</v>
      </c>
      <c r="L127" s="50"/>
      <c r="M127" s="50"/>
      <c r="N127" s="96"/>
      <c r="O127" s="50"/>
      <c r="P127" s="50"/>
      <c r="Q127" s="128"/>
    </row>
    <row r="128" s="5" customFormat="1" ht="63" spans="3:17">
      <c r="C128" s="5" t="s">
        <v>208</v>
      </c>
      <c r="D128" s="20" t="s">
        <v>573</v>
      </c>
      <c r="E128" s="49">
        <v>1</v>
      </c>
      <c r="F128" s="50" t="s">
        <v>574</v>
      </c>
      <c r="G128" s="54" t="s">
        <v>575</v>
      </c>
      <c r="H128" s="55" t="s">
        <v>27</v>
      </c>
      <c r="I128" s="85" t="s">
        <v>45</v>
      </c>
      <c r="J128" s="88">
        <v>11021.08</v>
      </c>
      <c r="K128" s="88">
        <v>3000</v>
      </c>
      <c r="L128" s="89" t="s">
        <v>576</v>
      </c>
      <c r="M128" s="103" t="s">
        <v>548</v>
      </c>
      <c r="N128" s="104" t="s">
        <v>186</v>
      </c>
      <c r="O128" s="103" t="s">
        <v>577</v>
      </c>
      <c r="P128" s="50" t="s">
        <v>215</v>
      </c>
      <c r="Q128" s="110" t="s">
        <v>216</v>
      </c>
    </row>
    <row r="129" s="5" customFormat="1" ht="42" spans="3:17">
      <c r="C129" s="5" t="s">
        <v>237</v>
      </c>
      <c r="D129" s="20" t="s">
        <v>573</v>
      </c>
      <c r="E129" s="49">
        <v>2</v>
      </c>
      <c r="F129" s="51" t="s">
        <v>578</v>
      </c>
      <c r="G129" s="51" t="s">
        <v>579</v>
      </c>
      <c r="H129" s="52" t="s">
        <v>27</v>
      </c>
      <c r="I129" s="61" t="s">
        <v>240</v>
      </c>
      <c r="J129" s="82">
        <v>12670</v>
      </c>
      <c r="K129" s="61">
        <v>5000</v>
      </c>
      <c r="L129" s="50" t="s">
        <v>580</v>
      </c>
      <c r="M129" s="105" t="s">
        <v>294</v>
      </c>
      <c r="N129" s="96" t="s">
        <v>41</v>
      </c>
      <c r="O129" s="50" t="s">
        <v>581</v>
      </c>
      <c r="P129" s="50" t="s">
        <v>244</v>
      </c>
      <c r="Q129" s="110" t="s">
        <v>245</v>
      </c>
    </row>
    <row r="130" s="3" customFormat="1" ht="10.5" spans="3:17">
      <c r="C130" s="5"/>
      <c r="D130" s="20"/>
      <c r="E130" s="49"/>
      <c r="F130" s="47" t="s">
        <v>582</v>
      </c>
      <c r="G130" s="34">
        <f>COUNTA(G131)</f>
        <v>1</v>
      </c>
      <c r="H130" s="5"/>
      <c r="I130" s="35"/>
      <c r="J130" s="57">
        <f>SUM(J131)</f>
        <v>12000</v>
      </c>
      <c r="K130" s="57">
        <f>SUM(K131)</f>
        <v>5000</v>
      </c>
      <c r="L130" s="50"/>
      <c r="M130" s="50"/>
      <c r="N130" s="96"/>
      <c r="O130" s="50"/>
      <c r="P130" s="50"/>
      <c r="Q130" s="128"/>
    </row>
    <row r="131" s="3" customFormat="1" ht="73.5" spans="3:17">
      <c r="C131" s="3" t="s">
        <v>198</v>
      </c>
      <c r="D131" s="19" t="s">
        <v>583</v>
      </c>
      <c r="E131" s="49">
        <v>1</v>
      </c>
      <c r="F131" s="51" t="s">
        <v>584</v>
      </c>
      <c r="G131" s="51" t="s">
        <v>585</v>
      </c>
      <c r="H131" s="52" t="s">
        <v>37</v>
      </c>
      <c r="I131" s="61" t="s">
        <v>116</v>
      </c>
      <c r="J131" s="82">
        <v>12000</v>
      </c>
      <c r="K131" s="61">
        <v>5000</v>
      </c>
      <c r="L131" s="50" t="s">
        <v>586</v>
      </c>
      <c r="M131" s="50" t="s">
        <v>234</v>
      </c>
      <c r="N131" s="96" t="s">
        <v>41</v>
      </c>
      <c r="O131" s="50" t="s">
        <v>587</v>
      </c>
      <c r="P131" s="77" t="s">
        <v>205</v>
      </c>
      <c r="Q131" s="110" t="s">
        <v>206</v>
      </c>
    </row>
    <row r="132" s="3" customFormat="1" ht="10.5" spans="3:17">
      <c r="C132" s="5"/>
      <c r="D132" s="20"/>
      <c r="E132" s="49"/>
      <c r="F132" s="47" t="s">
        <v>588</v>
      </c>
      <c r="G132" s="34">
        <f>COUNTA(G133:G134)</f>
        <v>2</v>
      </c>
      <c r="H132" s="5"/>
      <c r="I132" s="35"/>
      <c r="J132" s="86">
        <f>SUM(J133:J134)</f>
        <v>205996</v>
      </c>
      <c r="K132" s="57">
        <f>SUM(K133:K134)</f>
        <v>15000</v>
      </c>
      <c r="L132" s="50"/>
      <c r="M132" s="50"/>
      <c r="N132" s="96"/>
      <c r="O132" s="50"/>
      <c r="P132" s="50"/>
      <c r="Q132" s="128"/>
    </row>
    <row r="133" s="5" customFormat="1" ht="63" spans="3:17">
      <c r="C133" s="5" t="s">
        <v>208</v>
      </c>
      <c r="D133" s="20" t="s">
        <v>589</v>
      </c>
      <c r="E133" s="49">
        <v>1</v>
      </c>
      <c r="F133" s="50" t="s">
        <v>590</v>
      </c>
      <c r="G133" s="54" t="s">
        <v>591</v>
      </c>
      <c r="H133" s="55" t="s">
        <v>27</v>
      </c>
      <c r="I133" s="85" t="s">
        <v>38</v>
      </c>
      <c r="J133" s="88">
        <v>47394</v>
      </c>
      <c r="K133" s="88">
        <v>10000</v>
      </c>
      <c r="L133" s="89" t="s">
        <v>592</v>
      </c>
      <c r="M133" s="103" t="s">
        <v>593</v>
      </c>
      <c r="N133" s="104" t="s">
        <v>186</v>
      </c>
      <c r="O133" s="103" t="s">
        <v>594</v>
      </c>
      <c r="P133" s="50" t="s">
        <v>215</v>
      </c>
      <c r="Q133" s="110" t="s">
        <v>216</v>
      </c>
    </row>
    <row r="134" s="4" customFormat="1" ht="73.5" spans="3:17">
      <c r="C134" s="24" t="s">
        <v>305</v>
      </c>
      <c r="D134" s="22" t="s">
        <v>589</v>
      </c>
      <c r="E134" s="41">
        <v>2</v>
      </c>
      <c r="F134" s="51" t="s">
        <v>595</v>
      </c>
      <c r="G134" s="51" t="s">
        <v>596</v>
      </c>
      <c r="H134" s="61" t="s">
        <v>37</v>
      </c>
      <c r="I134" s="61" t="s">
        <v>116</v>
      </c>
      <c r="J134" s="82">
        <v>158602</v>
      </c>
      <c r="K134" s="61">
        <v>5000</v>
      </c>
      <c r="L134" s="50" t="s">
        <v>597</v>
      </c>
      <c r="M134" s="50" t="s">
        <v>598</v>
      </c>
      <c r="N134" s="96" t="s">
        <v>235</v>
      </c>
      <c r="O134" s="50" t="s">
        <v>599</v>
      </c>
      <c r="P134" s="106" t="s">
        <v>311</v>
      </c>
      <c r="Q134" s="103" t="s">
        <v>312</v>
      </c>
    </row>
  </sheetData>
  <autoFilter ref="E1:Q134">
    <extLst/>
  </autoFilter>
  <mergeCells count="3">
    <mergeCell ref="E1:F1"/>
    <mergeCell ref="E2:Q2"/>
    <mergeCell ref="O3:Q3"/>
  </mergeCells>
  <printOptions horizontalCentered="1"/>
  <pageMargins left="0.238888888888889" right="0.2" top="0.788888888888889" bottom="0.509027777777778" header="0.588888888888889" footer="0.309027777777778"/>
  <pageSetup paperSize="9" scale="95" orientation="landscape" horizontalDpi="600" verticalDpi="600"/>
  <headerFooter alignWithMargins="0" scaleWithDoc="0">
    <oddFooter>&amp;C&amp;10— &amp;P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新开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佟冬</dc:creator>
  <cp:lastModifiedBy>佟冬</cp:lastModifiedBy>
  <dcterms:created xsi:type="dcterms:W3CDTF">2019-09-08T02:58:00Z</dcterms:created>
  <dcterms:modified xsi:type="dcterms:W3CDTF">2019-09-18T16:26:55Z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2052-10.1.0.7448</vt:lpwstr>
  </property>
</Properties>
</file>